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tabRatio="896"/>
  </bookViews>
  <sheets>
    <sheet name="复核" sheetId="355" r:id="rId1"/>
    <sheet name="sjf1" sheetId="308" state="hidden" r:id="rId2"/>
    <sheet name="sjf2" sheetId="275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tb1">'[13]#REF!'!$A$5:$N$1299</definedName>
    <definedName name="__tb1">'[12]#REF!'!$A$5:$N$1299</definedName>
    <definedName name="_1">[1]参数!$B$1</definedName>
    <definedName name="_264">[1]材料!$H$22</definedName>
    <definedName name="_265">[1]材料!$H$21</definedName>
    <definedName name="_c1">'[2]#REF!'!$H$4</definedName>
    <definedName name="_c10">'[2]#REF!'!$H$13</definedName>
    <definedName name="_c11">'[2]#REF!'!$H$14</definedName>
    <definedName name="_c12">'[2]#REF!'!$H$15</definedName>
    <definedName name="_c13">'[2]#REF!'!$H$16</definedName>
    <definedName name="_c14">'[2]#REF!'!$H$17</definedName>
    <definedName name="_c15">'[2]#REF!'!$H$18</definedName>
    <definedName name="_c16">'[2]#REF!'!$H$19</definedName>
    <definedName name="_c17">'[2]#REF!'!$H$20</definedName>
    <definedName name="_c18">'[2]#REF!'!$H$21</definedName>
    <definedName name="_c19">'[2]#REF!'!$H$22</definedName>
    <definedName name="_c2">'[2]#REF!'!$H$5</definedName>
    <definedName name="_c20">'[2]#REF!'!$H$23</definedName>
    <definedName name="_c21">'[2]#REF!'!$H$24</definedName>
    <definedName name="_c22">'[2]#REF!'!$H$25</definedName>
    <definedName name="_c23">'[2]#REF!'!$H$26</definedName>
    <definedName name="_c24">'[2]#REF!'!$H$27</definedName>
    <definedName name="_c25">'[2]#REF!'!$H$28</definedName>
    <definedName name="_c26">'[2]#REF!'!$H$29</definedName>
    <definedName name="_c27">'[2]#REF!'!$H$30</definedName>
    <definedName name="_c28">'[2]#REF!'!$H$31</definedName>
    <definedName name="_c29">'[2]#REF!'!$H$32</definedName>
    <definedName name="_c3">'[2]#REF!'!$H$6</definedName>
    <definedName name="_c30">'[2]#REF!'!$H$33</definedName>
    <definedName name="_c31">'[2]#REF!'!$H$34</definedName>
    <definedName name="_c32">'[2]#REF!'!$H$35</definedName>
    <definedName name="_c33">'[2]#REF!'!$H$36</definedName>
    <definedName name="_c34">'[2]#REF!'!$H$37</definedName>
    <definedName name="_c35">'[2]#REF!'!$H$38</definedName>
    <definedName name="_c36">'[2]#REF!'!$H$39</definedName>
    <definedName name="_c37">'[2]#REF!'!$H$40</definedName>
    <definedName name="_c38">'[2]#REF!'!$H$41</definedName>
    <definedName name="_c39">'[2]#REF!'!$H$42</definedName>
    <definedName name="_c4">'[2]#REF!'!$H$7</definedName>
    <definedName name="_c40">'[2]#REF!'!$H$43</definedName>
    <definedName name="_c41">'[2]#REF!'!$H$44</definedName>
    <definedName name="_c5">'[2]#REF!'!$H$8</definedName>
    <definedName name="_c6">'[2]#REF!'!$H$9</definedName>
    <definedName name="_c7">'[2]#REF!'!$H$10</definedName>
    <definedName name="_c8">'[2]#REF!'!$H$11</definedName>
    <definedName name="_c9">'[2]#REF!'!$H$12</definedName>
    <definedName name="_cL1">'[2]#REF!'!#REF!</definedName>
    <definedName name="_h1">'[2]#REF!'!$O$6</definedName>
    <definedName name="_h10">'[2]#REF!'!$O$16</definedName>
    <definedName name="_h11">'[2]#REF!'!$O$17</definedName>
    <definedName name="_h12">'[2]#REF!'!$O$18</definedName>
    <definedName name="_h13">'[2]#REF!'!$O$19</definedName>
    <definedName name="_h14">'[2]#REF!'!$O$20</definedName>
    <definedName name="_h2">'[2]#REF!'!$O$7</definedName>
    <definedName name="_h3">'[2]#REF!'!$O$8</definedName>
    <definedName name="_h4">'[2]#REF!'!$O$9</definedName>
    <definedName name="_h5">'[2]#REF!'!$O$10</definedName>
    <definedName name="_h6">'[2]#REF!'!$O$11</definedName>
    <definedName name="_h7">'[2]#REF!'!$O$12</definedName>
    <definedName name="_h8">'[2]#REF!'!$O$14</definedName>
    <definedName name="_h9">'[2]#REF!'!$O$15</definedName>
    <definedName name="_j1">'[2]#REF!'!$M$6</definedName>
    <definedName name="_j10">'[2]#REF!'!$M$15</definedName>
    <definedName name="_j11">'[2]#REF!'!$M$16</definedName>
    <definedName name="_j12">'[2]#REF!'!$M$17</definedName>
    <definedName name="_j13">'[2]#REF!'!$M$18</definedName>
    <definedName name="_j14">'[2]#REF!'!$M$19</definedName>
    <definedName name="_j15">'[2]#REF!'!$M$20</definedName>
    <definedName name="_j16">'[2]#REF!'!$M$21</definedName>
    <definedName name="_j17">'[2]#REF!'!$M$22</definedName>
    <definedName name="_j18">'[2]#REF!'!$M$23</definedName>
    <definedName name="_j19">'[2]#REF!'!$M$24</definedName>
    <definedName name="_j2">'[2]#REF!'!$M$7</definedName>
    <definedName name="_j20">'[2]#REF!'!$M$25</definedName>
    <definedName name="_j21">'[2]#REF!'!$M$26</definedName>
    <definedName name="_j22">'[2]#REF!'!$M$27</definedName>
    <definedName name="_j23">'[2]#REF!'!$M$28</definedName>
    <definedName name="_j24">'[2]#REF!'!$M$29</definedName>
    <definedName name="_j25">'[2]#REF!'!$M$30</definedName>
    <definedName name="_j26">'[2]#REF!'!$M$31</definedName>
    <definedName name="_j27">'[2]#REF!'!$M$32</definedName>
    <definedName name="_j28">'[2]#REF!'!$M$33</definedName>
    <definedName name="_j29">'[2]#REF!'!$M$34</definedName>
    <definedName name="_j3">'[2]#REF!'!$M$8</definedName>
    <definedName name="_j30">'[2]#REF!'!$M$35</definedName>
    <definedName name="_j31">'[2]#REF!'!$M$36</definedName>
    <definedName name="_j32">'[2]#REF!'!$M$37</definedName>
    <definedName name="_j33">'[2]#REF!'!$M$38</definedName>
    <definedName name="_j34">'[2]#REF!'!$M$39</definedName>
    <definedName name="_j35">'[2]#REF!'!$M$40</definedName>
    <definedName name="_j36">'[2]#REF!'!$M$41</definedName>
    <definedName name="_j37">'[2]#REF!'!$M$42</definedName>
    <definedName name="_j38">'[2]#REF!'!$M$43</definedName>
    <definedName name="_j39">'[2]#REF!'!$M$44</definedName>
    <definedName name="_j4">'[2]#REF!'!$M$9</definedName>
    <definedName name="_j40">'[2]#REF!'!$M$45</definedName>
    <definedName name="_j41">'[2]#REF!'!$M$46</definedName>
    <definedName name="_j42">'[2]#REF!'!$M$47</definedName>
    <definedName name="_j43">'[2]#REF!'!$M$48</definedName>
    <definedName name="_j44">'[2]#REF!'!$M$49</definedName>
    <definedName name="_j45">'[2]#REF!'!$M$50</definedName>
    <definedName name="_j46">'[2]#REF!'!$M$51</definedName>
    <definedName name="_j47">'[2]#REF!'!$M$52</definedName>
    <definedName name="_j48">'[2]#REF!'!$M$53</definedName>
    <definedName name="_j49">'[2]#REF!'!$M$54</definedName>
    <definedName name="_j5">'[2]#REF!'!$M$10</definedName>
    <definedName name="_j50">'[2]#REF!'!$M$55</definedName>
    <definedName name="_j51">'[2]#REF!'!$M$56</definedName>
    <definedName name="_j52">'[2]#REF!'!$M$57</definedName>
    <definedName name="_j53">'[2]#REF!'!$M$58</definedName>
    <definedName name="_j54">'[2]#REF!'!$M$59</definedName>
    <definedName name="_j55">'[2]#REF!'!$M$60</definedName>
    <definedName name="_j56">'[2]#REF!'!$M$61</definedName>
    <definedName name="_j6">'[2]#REF!'!$M$11</definedName>
    <definedName name="_j7">'[2]#REF!'!$M$12</definedName>
    <definedName name="_j8">'[2]#REF!'!$M$13</definedName>
    <definedName name="_j9">'[2]#REF!'!$M$14</definedName>
    <definedName name="_tb1">'[5]#REF!'!$A$5:$N$1299</definedName>
    <definedName name="cl">'[3]#REF!'!$A$1:$M$836</definedName>
    <definedName name="Database" hidden="1">#REF!</definedName>
    <definedName name="hp">'[3]#REF!'!$A$1:$X$71</definedName>
    <definedName name="hui">'[4]#REF!'!$A$3:$G$14</definedName>
    <definedName name="jhll">'[2]#REF!'!#REF!</definedName>
    <definedName name="jjf">'[2]#REF!'!#REF!</definedName>
    <definedName name="pp">#REF!</definedName>
    <definedName name="_xlnm.Print_Titles" hidden="1">'[2]#REF!'!$A$1:$IV$4</definedName>
    <definedName name="qtfy">'[2]#REF!'!#REF!</definedName>
    <definedName name="qtzjf">'[2]#REF!'!#REF!</definedName>
    <definedName name="ra">'[2]#REF!'!#REF!</definedName>
    <definedName name="rb">'[2]#REF!'!#REF!</definedName>
    <definedName name="rd">'[2]#REF!'!#REF!</definedName>
    <definedName name="rg">'[2]#REF!'!#REF!</definedName>
    <definedName name="rgf">'[2]#REF!'!#REF!</definedName>
    <definedName name="rgj">'[2]#REF!'!#REF!</definedName>
    <definedName name="sj">'[2]#REF!'!#REF!</definedName>
    <definedName name="tb">'[3]#REF!'!$A$5:$N$1329</definedName>
    <definedName name="wwww">#REF!</definedName>
    <definedName name="Z_B77DF061_0BD5_11D3_874B_BB0ACCC01600_.wvu.PrintArea" hidden="1">'[2]#REF!'!$A$1:$D$18</definedName>
    <definedName name="安装工程现场经费">'[2]#REF!'!$C$6</definedName>
    <definedName name="变电构架安装__离心杆构架独">[6]定额!#REF!</definedName>
    <definedName name="变电构架安装离心杆构架">[7]定额!#REF!</definedName>
    <definedName name="分解">[8]参数!$B$1</definedName>
    <definedName name="工程量清单表">'[2]#REF!'!$A$1</definedName>
    <definedName name="好">[9]参数!$B$1</definedName>
    <definedName name="机电设备机械调整">'[2]#REF!'!#REF!</definedName>
    <definedName name="机电设备计划利润">'[2]#REF!'!$C$9</definedName>
    <definedName name="机电设备间接费">'[2]#REF!'!$C$7</definedName>
    <definedName name="机电设备其他费用">'[2]#REF!'!$C$8</definedName>
    <definedName name="机电设备其他直接费">'[2]#REF!'!$C$5</definedName>
    <definedName name="机电设备人工">'[2]#REF!'!$C$4</definedName>
    <definedName name="机电设备税金">'[2]#REF!'!$C$10</definedName>
    <definedName name="建筑物机械调整">'[2]#REF!'!#REF!</definedName>
    <definedName name="建筑物计划利润">'[2]#REF!'!#REF!</definedName>
    <definedName name="建筑物间接费">'[2]#REF!'!#REF!</definedName>
    <definedName name="建筑物其他费用">'[2]#REF!'!#REF!</definedName>
    <definedName name="建筑物其他直接费">'[2]#REF!'!#REF!</definedName>
    <definedName name="建筑物人工">'[2]#REF!'!#REF!</definedName>
    <definedName name="建筑物税金">'[2]#REF!'!#REF!</definedName>
    <definedName name="建筑物现场经费">'[2]#REF!'!#REF!</definedName>
    <definedName name="金属结构机械调整">'[2]#REF!'!#REF!</definedName>
    <definedName name="金属结构计划利润">'[2]#REF!'!$B$9</definedName>
    <definedName name="金属结构间接费">'[2]#REF!'!$B$7</definedName>
    <definedName name="金属结构其他费用">'[2]#REF!'!$B$8</definedName>
    <definedName name="金属结构其他直接费">'[2]#REF!'!$B$5</definedName>
    <definedName name="金属结构人工">'[2]#REF!'!$B$4</definedName>
    <definedName name="金属结构税金">'[2]#REF!'!$B$10</definedName>
    <definedName name="金属结构现场经费">'[2]#REF!'!$B$6</definedName>
    <definedName name="块石单价">[10]Sheet31!$E$12</definedName>
    <definedName name="立">[7]定额!#REF!</definedName>
    <definedName name="立支柱">[6]定额!#REF!</definedName>
    <definedName name="立支柱1">[6]定额!#REF!</definedName>
    <definedName name="人工1">'[2]#REF!'!#REF!</definedName>
    <definedName name="人工a">'[2]#REF!'!#REF!</definedName>
    <definedName name="土方机械调整">'[2]#REF!'!#REF!</definedName>
    <definedName name="土方计划利润">'[2]#REF!'!#REF!</definedName>
    <definedName name="土方间接费">'[2]#REF!'!#REF!</definedName>
    <definedName name="土方其他费用">'[2]#REF!'!#REF!</definedName>
    <definedName name="土方其他直接费">'[2]#REF!'!#REF!</definedName>
    <definedName name="土方人工">'[2]#REF!'!#REF!</definedName>
    <definedName name="土方税金">'[2]#REF!'!#REF!</definedName>
    <definedName name="土方现场经费">'[2]#REF!'!#REF!</definedName>
    <definedName name="土人">'[2]#REF!'!#REF!</definedName>
    <definedName name="土人工">'[2]#REF!'!#REF!</definedName>
    <definedName name="未知">[11]材料!$H$21</definedName>
    <definedName name="_cL1" localSheetId="0">'[2]#REF!'!#REF!</definedName>
    <definedName name="Database" localSheetId="0" hidden="1">#REF!</definedName>
    <definedName name="jhll" localSheetId="0">'[2]#REF!'!#REF!</definedName>
    <definedName name="jjf" localSheetId="0">'[2]#REF!'!#REF!</definedName>
    <definedName name="pp" localSheetId="0">#REF!</definedName>
    <definedName name="_xlnm.Print_Titles" localSheetId="0" hidden="1">复核!$2:$4</definedName>
    <definedName name="qtfy" localSheetId="0">'[2]#REF!'!#REF!</definedName>
    <definedName name="qtzjf" localSheetId="0">'[2]#REF!'!#REF!</definedName>
    <definedName name="ra" localSheetId="0">'[2]#REF!'!#REF!</definedName>
    <definedName name="rb" localSheetId="0">'[2]#REF!'!#REF!</definedName>
    <definedName name="rd" localSheetId="0">'[2]#REF!'!#REF!</definedName>
    <definedName name="rg" localSheetId="0">'[2]#REF!'!#REF!</definedName>
    <definedName name="rgf" localSheetId="0">'[2]#REF!'!#REF!</definedName>
    <definedName name="rgj" localSheetId="0">'[2]#REF!'!#REF!</definedName>
    <definedName name="sj" localSheetId="0">'[2]#REF!'!#REF!</definedName>
    <definedName name="______tb1">'[5]#REF!'!$A$5:$N$1299</definedName>
    <definedName name="wwww" localSheetId="0">#REF!</definedName>
    <definedName name="变电构架安装__离心杆构架独" localSheetId="0">[6]定额!#REF!</definedName>
    <definedName name="变电构架安装离心杆构架" localSheetId="0">[7]定额!#REF!</definedName>
    <definedName name="机电设备机械调整" localSheetId="0">'[2]#REF!'!#REF!</definedName>
    <definedName name="建筑物机械调整" localSheetId="0">'[2]#REF!'!#REF!</definedName>
    <definedName name="建筑物计划利润" localSheetId="0">'[2]#REF!'!#REF!</definedName>
    <definedName name="建筑物间接费" localSheetId="0">'[2]#REF!'!#REF!</definedName>
    <definedName name="建筑物其他费用" localSheetId="0">'[2]#REF!'!#REF!</definedName>
    <definedName name="建筑物其他直接费" localSheetId="0">'[2]#REF!'!#REF!</definedName>
    <definedName name="建筑物人工" localSheetId="0">'[2]#REF!'!#REF!</definedName>
    <definedName name="建筑物税金" localSheetId="0">'[2]#REF!'!#REF!</definedName>
    <definedName name="建筑物现场经费" localSheetId="0">'[2]#REF!'!#REF!</definedName>
    <definedName name="金属结构机械调整" localSheetId="0">'[2]#REF!'!#REF!</definedName>
    <definedName name="立" localSheetId="0">[7]定额!#REF!</definedName>
    <definedName name="立支柱" localSheetId="0">[6]定额!#REF!</definedName>
    <definedName name="立支柱1" localSheetId="0">[6]定额!#REF!</definedName>
    <definedName name="人工1" localSheetId="0">'[2]#REF!'!#REF!</definedName>
    <definedName name="人工a" localSheetId="0">'[2]#REF!'!#REF!</definedName>
    <definedName name="土方机械调整" localSheetId="0">'[2]#REF!'!#REF!</definedName>
    <definedName name="土方计划利润" localSheetId="0">'[2]#REF!'!#REF!</definedName>
    <definedName name="土方间接费" localSheetId="0">'[2]#REF!'!#REF!</definedName>
    <definedName name="土方其他费用" localSheetId="0">'[2]#REF!'!#REF!</definedName>
    <definedName name="土方其他直接费" localSheetId="0">'[2]#REF!'!#REF!</definedName>
    <definedName name="土方人工" localSheetId="0">'[2]#REF!'!#REF!</definedName>
    <definedName name="土方税金" localSheetId="0">'[2]#REF!'!#REF!</definedName>
    <definedName name="土方现场经费" localSheetId="0">'[2]#REF!'!#REF!</definedName>
    <definedName name="土人" localSheetId="0">'[2]#REF!'!#REF!</definedName>
    <definedName name="土人工" localSheetId="0">'[2]#REF!'!#REF!</definedName>
    <definedName name="_F712137">'[14]#REF'!#REF!</definedName>
    <definedName name="F11093110">[15]石!#REF!</definedName>
    <definedName name="f1828T543">#REF!</definedName>
  </definedNames>
  <calcPr calcId="144525" fullPrecision="0"/>
</workbook>
</file>

<file path=xl/sharedStrings.xml><?xml version="1.0" encoding="utf-8"?>
<sst xmlns="http://schemas.openxmlformats.org/spreadsheetml/2006/main" count="342" uniqueCount="138">
  <si>
    <t>附件</t>
  </si>
  <si>
    <t>沁源县倪庄水库工程设计概算核定表</t>
  </si>
  <si>
    <t xml:space="preserve">  </t>
  </si>
  <si>
    <t xml:space="preserve">         单位：万元</t>
  </si>
  <si>
    <t>序号</t>
  </si>
  <si>
    <t>工程项目或费用名称</t>
  </si>
  <si>
    <t>报审           概算</t>
  </si>
  <si>
    <t>核增
(+)</t>
  </si>
  <si>
    <t>核减
(-)</t>
  </si>
  <si>
    <t xml:space="preserve">核定
概算            </t>
  </si>
  <si>
    <t>备注</t>
  </si>
  <si>
    <t>Ⅰ</t>
  </si>
  <si>
    <t>工程部分</t>
  </si>
  <si>
    <t>第一部分  建筑工程</t>
  </si>
  <si>
    <t>一</t>
  </si>
  <si>
    <t>大坝工程</t>
  </si>
  <si>
    <t>调增石方开挖单价</t>
  </si>
  <si>
    <t>（一）</t>
  </si>
  <si>
    <t>挡水坝段</t>
  </si>
  <si>
    <t>（二）</t>
  </si>
  <si>
    <t>溢流坝段</t>
  </si>
  <si>
    <t>（三）</t>
  </si>
  <si>
    <t>底孔坝段</t>
  </si>
  <si>
    <t>（四）</t>
  </si>
  <si>
    <t>供水坝段</t>
  </si>
  <si>
    <t>二</t>
  </si>
  <si>
    <t>管理站进站道路工程</t>
  </si>
  <si>
    <t>三</t>
  </si>
  <si>
    <t>房屋建筑工程</t>
  </si>
  <si>
    <t>四</t>
  </si>
  <si>
    <t>供电设施工程</t>
  </si>
  <si>
    <t>五</t>
  </si>
  <si>
    <t>其他建筑工程</t>
  </si>
  <si>
    <t>大坝安全监测工程</t>
  </si>
  <si>
    <t>第二部分 机电设备及安装工程</t>
  </si>
  <si>
    <t>水机设备及安装工程</t>
  </si>
  <si>
    <t>电气设备及安装工程</t>
  </si>
  <si>
    <t>信息化工程</t>
  </si>
  <si>
    <t>交通设备</t>
  </si>
  <si>
    <t>第三部分 金属结构设备及安装工程</t>
  </si>
  <si>
    <t>泄洪冲沙底孔设备及安装工程</t>
  </si>
  <si>
    <t>供水取水口设备及安装工程</t>
  </si>
  <si>
    <t>第四部分 施工临时工程</t>
  </si>
  <si>
    <t>施工导流工程</t>
  </si>
  <si>
    <t>施工交通工程</t>
  </si>
  <si>
    <t>临时房屋建筑工程</t>
  </si>
  <si>
    <t>其他施工临时工程</t>
  </si>
  <si>
    <t>基数调整</t>
  </si>
  <si>
    <t>第五部分 独立费用</t>
  </si>
  <si>
    <t>建设管理费</t>
  </si>
  <si>
    <t>工程建设监理费</t>
  </si>
  <si>
    <t>按照发改价格〔2007〕670号计列</t>
  </si>
  <si>
    <t>生产准备费</t>
  </si>
  <si>
    <t>工程勘测设计费</t>
  </si>
  <si>
    <t>工程科学研究试验费</t>
  </si>
  <si>
    <t>工程勘测费</t>
  </si>
  <si>
    <t>按照发改价格〔2006〕1352号和计价格〔2002〕10号文件规定计列</t>
  </si>
  <si>
    <t>工程设计费</t>
  </si>
  <si>
    <t>工程保险费</t>
  </si>
  <si>
    <t>一至五部分合计</t>
  </si>
  <si>
    <t>基本预备费</t>
  </si>
  <si>
    <t>工程部分投资</t>
  </si>
  <si>
    <t>Ⅱ</t>
  </si>
  <si>
    <t>建设征地移民补偿</t>
  </si>
  <si>
    <t>取消重复计列的复建公路基本预备费</t>
  </si>
  <si>
    <t>Ⅲ</t>
  </si>
  <si>
    <t>环境保护工程</t>
  </si>
  <si>
    <t>Ⅳ</t>
  </si>
  <si>
    <t>水土保持工程</t>
  </si>
  <si>
    <t xml:space="preserve">调整与主体工程和占地重复计列的措施费用及独立费用 </t>
  </si>
  <si>
    <t>总概算</t>
  </si>
  <si>
    <t>7 工程勘察收费计算书</t>
  </si>
  <si>
    <t>表8</t>
  </si>
  <si>
    <t>单位：万元</t>
  </si>
  <si>
    <t>名    称</t>
  </si>
  <si>
    <t>水库</t>
  </si>
  <si>
    <t>引调水工程</t>
  </si>
  <si>
    <t>合计</t>
  </si>
  <si>
    <t>渠道、管线</t>
  </si>
  <si>
    <t>建筑物</t>
  </si>
  <si>
    <t>小计</t>
  </si>
  <si>
    <t>勘察收费计费额</t>
  </si>
  <si>
    <t>建筑工程</t>
  </si>
  <si>
    <t>机电设备及安装工程</t>
  </si>
  <si>
    <t>金属结构设备及安装工程</t>
  </si>
  <si>
    <t>临时工程</t>
  </si>
  <si>
    <t>一～四部分投资</t>
  </si>
  <si>
    <t>建设及施工场地征用费</t>
  </si>
  <si>
    <t>水库淹没处理补偿费</t>
  </si>
  <si>
    <t>勘察收费调整系数</t>
  </si>
  <si>
    <t>专业调整系数</t>
  </si>
  <si>
    <t>工程复杂程度调整系数</t>
  </si>
  <si>
    <t>附加调整系数</t>
  </si>
  <si>
    <t>主体勘察协调费</t>
  </si>
  <si>
    <t>协商浮动</t>
  </si>
  <si>
    <t>勘察作业准备费</t>
  </si>
  <si>
    <t>工程勘察收费</t>
  </si>
  <si>
    <t>工程勘察收费基价</t>
  </si>
  <si>
    <t>基本勘察收费</t>
  </si>
  <si>
    <t>其他勘察收费</t>
  </si>
  <si>
    <t>超份数供勘察文件工本费</t>
  </si>
  <si>
    <t>其他</t>
  </si>
  <si>
    <t>工程勘察收费基准价</t>
  </si>
  <si>
    <t>实际工程勘察收费</t>
  </si>
  <si>
    <t>各阶段工作量比例</t>
  </si>
  <si>
    <t>项目建议书</t>
  </si>
  <si>
    <t>可行性研究</t>
  </si>
  <si>
    <t>初步设计</t>
  </si>
  <si>
    <t>招标设计</t>
  </si>
  <si>
    <t>施工图设计</t>
  </si>
  <si>
    <t>各阶段工程勘察收费额</t>
  </si>
  <si>
    <t>8 工程设计收费计算书</t>
  </si>
  <si>
    <t>表9</t>
  </si>
  <si>
    <t>设计收费计费额</t>
  </si>
  <si>
    <t>设计收费调整系数</t>
  </si>
  <si>
    <t>工程复杂程度调整系数（级）</t>
  </si>
  <si>
    <t>主体设计协调费</t>
  </si>
  <si>
    <t>工程设计收费</t>
  </si>
  <si>
    <t>工程设计收费基价</t>
  </si>
  <si>
    <t>基本设计收费</t>
  </si>
  <si>
    <t>其他设计收费</t>
  </si>
  <si>
    <t>⑴</t>
  </si>
  <si>
    <t>⑵</t>
  </si>
  <si>
    <t>非标设计费</t>
  </si>
  <si>
    <t xml:space="preserve">    闸门投资</t>
  </si>
  <si>
    <t xml:space="preserve">    非标设计费率</t>
  </si>
  <si>
    <t>⑶</t>
  </si>
  <si>
    <t>施工图预算编制费(10%)</t>
  </si>
  <si>
    <t>⑷</t>
  </si>
  <si>
    <t>竣工图编制费(8%)</t>
  </si>
  <si>
    <t>⑸</t>
  </si>
  <si>
    <t>超份数供设计文件工本费</t>
  </si>
  <si>
    <t>⑹</t>
  </si>
  <si>
    <t>工程设计收费基准价</t>
  </si>
  <si>
    <t>实际工程设计收费</t>
  </si>
  <si>
    <t>施工图预算编制费</t>
  </si>
  <si>
    <t>竣工图编制费</t>
  </si>
  <si>
    <t>工程复杂程度调整系数（Ⅱ级）</t>
  </si>
</sst>
</file>

<file path=xl/styles.xml><?xml version="1.0" encoding="utf-8"?>
<styleSheet xmlns="http://schemas.openxmlformats.org/spreadsheetml/2006/main">
  <numFmts count="12">
    <numFmt numFmtId="176" formatCode="0_ "/>
    <numFmt numFmtId="177" formatCode="0_);[Red]\(0\)"/>
    <numFmt numFmtId="178" formatCode="0.00_);[Red]\(0.00\)"/>
    <numFmt numFmtId="179" formatCode="0.000"/>
    <numFmt numFmtId="180" formatCode="_(* #,##0_);_(* \(#,##0\);_(* &quot;-&quot;_);_(@_)"/>
    <numFmt numFmtId="181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82" formatCode="0.0%"/>
    <numFmt numFmtId="43" formatCode="_ * #,##0.00_ ;_ * \-#,##0.00_ ;_ * &quot;-&quot;??_ ;_ @_ "/>
    <numFmt numFmtId="183" formatCode="0.0000"/>
  </numFmts>
  <fonts count="56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Geneva"/>
      <charset val="0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name val="Times New Roman"/>
      <charset val="0"/>
    </font>
    <font>
      <sz val="9"/>
      <name val="宋体"/>
      <charset val="134"/>
    </font>
    <font>
      <sz val="12"/>
      <color rgb="FFFF0000"/>
      <name val="宋体"/>
      <charset val="134"/>
    </font>
    <font>
      <sz val="10"/>
      <color indexed="8"/>
      <name val="Arial"/>
      <charset val="0"/>
    </font>
    <font>
      <sz val="14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sz val="10"/>
      <name val="Helv"/>
      <charset val="134"/>
    </font>
    <font>
      <sz val="10"/>
      <name val="Geneva"/>
      <charset val="134"/>
    </font>
    <font>
      <b/>
      <sz val="18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2"/>
      <name val="Arial"/>
      <charset val="134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7">
    <xf numFmtId="0" fontId="0" fillId="0" borderId="0"/>
    <xf numFmtId="0" fontId="0" fillId="0" borderId="0"/>
    <xf numFmtId="0" fontId="0" fillId="0" borderId="0"/>
    <xf numFmtId="9" fontId="12" fillId="0" borderId="0"/>
    <xf numFmtId="0" fontId="5" fillId="0" borderId="0"/>
    <xf numFmtId="0" fontId="35" fillId="23" borderId="14" applyNumberFormat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5" fillId="23" borderId="14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0" fillId="0" borderId="0"/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29" fillId="0" borderId="0"/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0" borderId="0"/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9" fillId="49" borderId="22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0" fillId="50" borderId="23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4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52" fillId="33" borderId="23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56" borderId="2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0" borderId="0"/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9" fillId="41" borderId="16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4" fillId="0" borderId="6">
      <alignment horizontal="left" vertical="center"/>
    </xf>
    <xf numFmtId="0" fontId="15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3" borderId="13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0" borderId="0"/>
    <xf numFmtId="0" fontId="22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0" borderId="0"/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0" borderId="0"/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4" fillId="0" borderId="17" applyNumberFormat="0" applyAlignment="0" applyProtection="0">
      <alignment horizontal="left" vertical="center"/>
    </xf>
    <xf numFmtId="0" fontId="15" fillId="26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4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181" fontId="16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/>
    <xf numFmtId="0" fontId="1" fillId="0" borderId="0" xfId="0" applyFont="1" applyFill="1"/>
    <xf numFmtId="0" fontId="0" fillId="0" borderId="0" xfId="0" applyFont="1" applyFill="1" applyBorder="1" applyAlignment="1"/>
    <xf numFmtId="0" fontId="0" fillId="0" borderId="0" xfId="0" applyFont="1" applyFill="1"/>
    <xf numFmtId="0" fontId="2" fillId="2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3" xfId="0" applyFont="1" applyFill="1" applyBorder="1" applyAlignment="1">
      <alignment horizontal="left" vertical="center"/>
    </xf>
    <xf numFmtId="2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183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/>
    <xf numFmtId="183" fontId="1" fillId="0" borderId="4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2" fontId="1" fillId="0" borderId="1" xfId="0" applyNumberFormat="1" applyFont="1" applyFill="1" applyBorder="1"/>
    <xf numFmtId="10" fontId="1" fillId="0" borderId="4" xfId="0" applyNumberFormat="1" applyFont="1" applyFill="1" applyBorder="1"/>
    <xf numFmtId="2" fontId="1" fillId="3" borderId="4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2" fontId="1" fillId="0" borderId="3" xfId="0" applyNumberFormat="1" applyFont="1" applyFill="1" applyBorder="1"/>
    <xf numFmtId="10" fontId="1" fillId="4" borderId="4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0" fillId="2" borderId="0" xfId="0" applyFont="1" applyFill="1" applyAlignment="1"/>
    <xf numFmtId="0" fontId="1" fillId="0" borderId="6" xfId="0" applyFont="1" applyFill="1" applyBorder="1" applyAlignment="1">
      <alignment horizontal="center" vertical="center"/>
    </xf>
    <xf numFmtId="183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/>
    <xf numFmtId="183" fontId="1" fillId="0" borderId="2" xfId="0" applyNumberFormat="1" applyFont="1" applyFill="1" applyBorder="1"/>
    <xf numFmtId="0" fontId="1" fillId="0" borderId="2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2" fontId="1" fillId="0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  <xf numFmtId="183" fontId="1" fillId="0" borderId="0" xfId="0" applyNumberFormat="1" applyFont="1" applyFill="1"/>
    <xf numFmtId="179" fontId="1" fillId="0" borderId="0" xfId="0" applyNumberFormat="1" applyFont="1" applyFill="1"/>
    <xf numFmtId="183" fontId="0" fillId="0" borderId="0" xfId="0" applyNumberFormat="1" applyFont="1" applyFill="1"/>
    <xf numFmtId="2" fontId="1" fillId="0" borderId="0" xfId="0" applyNumberFormat="1" applyFont="1" applyFill="1" applyBorder="1"/>
    <xf numFmtId="0" fontId="0" fillId="0" borderId="0" xfId="4" applyFont="1"/>
    <xf numFmtId="0" fontId="3" fillId="0" borderId="0" xfId="4" applyFont="1"/>
    <xf numFmtId="0" fontId="4" fillId="0" borderId="0" xfId="43" applyFont="1" applyAlignment="1">
      <alignment horizontal="left" vertical="center"/>
    </xf>
    <xf numFmtId="178" fontId="5" fillId="0" borderId="0" xfId="43" applyNumberFormat="1" applyFont="1" applyAlignment="1">
      <alignment horizontal="center" vertical="center"/>
    </xf>
    <xf numFmtId="0" fontId="5" fillId="0" borderId="0" xfId="43" applyFont="1" applyAlignment="1">
      <alignment horizontal="center" vertical="center"/>
    </xf>
    <xf numFmtId="0" fontId="6" fillId="0" borderId="0" xfId="43" applyFont="1" applyAlignment="1">
      <alignment horizontal="center" vertical="center"/>
    </xf>
    <xf numFmtId="0" fontId="5" fillId="0" borderId="0" xfId="43" applyFont="1" applyAlignment="1">
      <alignment vertical="center"/>
    </xf>
    <xf numFmtId="0" fontId="3" fillId="0" borderId="4" xfId="43" applyFont="1" applyBorder="1" applyAlignment="1">
      <alignment horizontal="center" vertical="center"/>
    </xf>
    <xf numFmtId="178" fontId="3" fillId="0" borderId="4" xfId="43" applyNumberFormat="1" applyFont="1" applyBorder="1" applyAlignment="1">
      <alignment horizontal="center" vertical="center" wrapText="1"/>
    </xf>
    <xf numFmtId="0" fontId="3" fillId="0" borderId="4" xfId="43" applyFont="1" applyBorder="1" applyAlignment="1">
      <alignment horizontal="center" vertical="center" wrapText="1"/>
    </xf>
    <xf numFmtId="0" fontId="7" fillId="0" borderId="4" xfId="43" applyFont="1" applyBorder="1" applyAlignment="1">
      <alignment horizontal="center" vertical="center"/>
    </xf>
    <xf numFmtId="0" fontId="8" fillId="0" borderId="4" xfId="256" applyFont="1" applyBorder="1">
      <alignment vertical="center"/>
    </xf>
    <xf numFmtId="178" fontId="3" fillId="0" borderId="4" xfId="43" applyNumberFormat="1" applyFont="1" applyBorder="1" applyAlignment="1">
      <alignment vertical="center"/>
    </xf>
    <xf numFmtId="1" fontId="3" fillId="0" borderId="4" xfId="43" applyNumberFormat="1" applyFont="1" applyBorder="1" applyAlignment="1">
      <alignment horizontal="right" vertical="center"/>
    </xf>
    <xf numFmtId="0" fontId="3" fillId="0" borderId="4" xfId="43" applyFont="1" applyFill="1" applyBorder="1" applyAlignment="1">
      <alignment horizontal="center" vertical="center"/>
    </xf>
    <xf numFmtId="178" fontId="3" fillId="0" borderId="4" xfId="43" applyNumberFormat="1" applyFont="1" applyFill="1" applyBorder="1" applyAlignment="1">
      <alignment vertical="center"/>
    </xf>
    <xf numFmtId="1" fontId="3" fillId="0" borderId="4" xfId="43" applyNumberFormat="1" applyFont="1" applyFill="1" applyBorder="1" applyAlignment="1">
      <alignment horizontal="right" vertical="center"/>
    </xf>
    <xf numFmtId="178" fontId="3" fillId="0" borderId="4" xfId="43" applyNumberFormat="1" applyFont="1" applyBorder="1" applyAlignment="1">
      <alignment vertical="center" shrinkToFit="1"/>
    </xf>
    <xf numFmtId="1" fontId="3" fillId="0" borderId="4" xfId="43" applyNumberFormat="1" applyFont="1" applyBorder="1" applyAlignment="1">
      <alignment vertical="center"/>
    </xf>
    <xf numFmtId="178" fontId="7" fillId="0" borderId="4" xfId="43" applyNumberFormat="1" applyFont="1" applyBorder="1" applyAlignment="1">
      <alignment vertical="center"/>
    </xf>
    <xf numFmtId="0" fontId="8" fillId="0" borderId="4" xfId="256" applyFont="1" applyBorder="1" applyAlignment="1">
      <alignment horizontal="center" vertical="center"/>
    </xf>
    <xf numFmtId="0" fontId="0" fillId="0" borderId="0" xfId="4" applyFont="1" applyAlignment="1">
      <alignment horizontal="right"/>
    </xf>
    <xf numFmtId="0" fontId="3" fillId="0" borderId="0" xfId="43" applyFont="1" applyAlignment="1">
      <alignment vertical="center"/>
    </xf>
    <xf numFmtId="0" fontId="9" fillId="0" borderId="0" xfId="43" applyAlignment="1">
      <alignment horizontal="center" vertical="center"/>
    </xf>
    <xf numFmtId="0" fontId="3" fillId="0" borderId="0" xfId="43" applyFont="1" applyAlignment="1">
      <alignment horizontal="right" vertical="center"/>
    </xf>
    <xf numFmtId="0" fontId="10" fillId="0" borderId="4" xfId="43" applyFont="1" applyBorder="1" applyAlignment="1">
      <alignment vertical="center" wrapText="1"/>
    </xf>
    <xf numFmtId="177" fontId="3" fillId="0" borderId="0" xfId="43" applyNumberFormat="1" applyFont="1" applyAlignment="1">
      <alignment vertical="center"/>
    </xf>
    <xf numFmtId="0" fontId="10" fillId="0" borderId="8" xfId="43" applyFont="1" applyBorder="1" applyAlignment="1">
      <alignment vertical="center" wrapText="1"/>
    </xf>
    <xf numFmtId="0" fontId="10" fillId="0" borderId="9" xfId="43" applyFont="1" applyBorder="1" applyAlignment="1">
      <alignment vertical="center" wrapText="1"/>
    </xf>
    <xf numFmtId="0" fontId="10" fillId="0" borderId="4" xfId="43" applyFont="1" applyFill="1" applyBorder="1" applyAlignment="1">
      <alignment vertical="center" wrapText="1"/>
    </xf>
    <xf numFmtId="0" fontId="10" fillId="0" borderId="3" xfId="43" applyFont="1" applyBorder="1" applyAlignment="1">
      <alignment vertical="center" wrapText="1"/>
    </xf>
    <xf numFmtId="0" fontId="10" fillId="0" borderId="4" xfId="4" applyFont="1" applyBorder="1" applyAlignment="1">
      <alignment horizontal="left" vertical="center" wrapText="1"/>
    </xf>
    <xf numFmtId="0" fontId="10" fillId="0" borderId="4" xfId="4" applyFont="1" applyBorder="1" applyAlignment="1">
      <alignment vertical="center" wrapText="1"/>
    </xf>
    <xf numFmtId="0" fontId="10" fillId="0" borderId="1" xfId="4" applyFont="1" applyBorder="1" applyAlignment="1">
      <alignment horizontal="left" vertical="center" wrapText="1"/>
    </xf>
    <xf numFmtId="0" fontId="10" fillId="0" borderId="3" xfId="4" applyFont="1" applyBorder="1" applyAlignment="1">
      <alignment horizontal="left" vertical="center" wrapText="1"/>
    </xf>
    <xf numFmtId="0" fontId="10" fillId="0" borderId="4" xfId="43" applyFont="1" applyBorder="1" applyAlignment="1">
      <alignment horizontal="left" vertical="center" wrapText="1"/>
    </xf>
    <xf numFmtId="176" fontId="3" fillId="0" borderId="0" xfId="4" applyNumberFormat="1" applyFont="1"/>
    <xf numFmtId="10" fontId="0" fillId="0" borderId="0" xfId="331" applyNumberFormat="1" applyFont="1" applyFill="1" applyBorder="1" applyAlignment="1" applyProtection="1"/>
    <xf numFmtId="0" fontId="9" fillId="0" borderId="0" xfId="43" applyAlignment="1">
      <alignment vertical="center"/>
    </xf>
    <xf numFmtId="178" fontId="9" fillId="0" borderId="0" xfId="43" applyNumberFormat="1" applyAlignment="1">
      <alignment vertical="center"/>
    </xf>
    <xf numFmtId="0" fontId="11" fillId="0" borderId="0" xfId="4" applyFont="1"/>
    <xf numFmtId="10" fontId="12" fillId="0" borderId="0" xfId="3" applyNumberFormat="1"/>
    <xf numFmtId="182" fontId="0" fillId="0" borderId="0" xfId="331" applyNumberFormat="1" applyFont="1" applyFill="1" applyBorder="1" applyAlignment="1" applyProtection="1"/>
    <xf numFmtId="10" fontId="0" fillId="0" borderId="0" xfId="4" applyNumberFormat="1" applyFont="1"/>
    <xf numFmtId="0" fontId="13" fillId="0" borderId="0" xfId="176" applyFont="1" applyAlignment="1">
      <alignment vertical="center" wrapText="1"/>
    </xf>
  </cellXfs>
  <cellStyles count="747">
    <cellStyle name="常规" xfId="0" builtinId="0"/>
    <cellStyle name="0,0_x005f_x000d__x005f_x000a_NA_x005f_x000d__x005f_x000a__计算表报批" xfId="1"/>
    <cellStyle name="常规_计算表格2013 会后" xfId="2"/>
    <cellStyle name="百分比 4" xfId="3"/>
    <cellStyle name="常规_门头峪水库初设复核" xfId="4"/>
    <cellStyle name="输入 2" xfId="5"/>
    <cellStyle name="输出 2" xfId="6"/>
    <cellStyle name="强调文字颜色 6 3" xfId="7"/>
    <cellStyle name="强调文字颜色 5 2" xfId="8"/>
    <cellStyle name="强调文字颜色 4 3" xfId="9"/>
    <cellStyle name="千位_GetDateDialog" xfId="10"/>
    <cellStyle name="千分位[0]_bj22" xfId="11"/>
    <cellStyle name="链接单元格 3" xfId="12"/>
    <cellStyle name="链接单元格 2" xfId="13"/>
    <cellStyle name="警告文本 3" xfId="14"/>
    <cellStyle name="警告文本 2" xfId="15"/>
    <cellStyle name="解释性文本 3" xfId="16"/>
    <cellStyle name="解释性文本 2" xfId="17"/>
    <cellStyle name="检查单元格 3" xfId="18"/>
    <cellStyle name="计算 3" xfId="19"/>
    <cellStyle name="计算 2" xfId="20"/>
    <cellStyle name="汇总 3" xfId="21"/>
    <cellStyle name="汇总 2" xfId="22"/>
    <cellStyle name="好_支线" xfId="23"/>
    <cellStyle name="好_溢洪道工程量汇总_天阳盆地20170327gai" xfId="24"/>
    <cellStyle name="好_溢洪道工程量汇总_天阳盆地20170327" xfId="25"/>
    <cellStyle name="好_雁同灌区可研2012.1.07xls" xfId="26"/>
    <cellStyle name="好_雁同灌区可研20111216" xfId="27"/>
    <cellStyle name="好_雁同灌区规划20111026" xfId="28"/>
    <cellStyle name="好_雁同工程量" xfId="29"/>
    <cellStyle name="好_小浪底引黄灌区201210(2)" xfId="30"/>
    <cellStyle name="好_小浪底引黄灌区201204" xfId="31"/>
    <cellStyle name="好_小浪底供水核定调整" xfId="32"/>
    <cellStyle name="好_小浪底供水11-07-25" xfId="33"/>
    <cellStyle name="好_武乡供水20150502" xfId="34"/>
    <cellStyle name="好_土建部分提供概算的初设工程量表（终版）_雁同供水11-0901" xfId="35"/>
    <cellStyle name="好_土建部分提供概算的初设工程量表（终版）_小浪底供水核定调整" xfId="36"/>
    <cellStyle name="好_土建部分提供概算的初设工程量表（终版）_小浪底供水核定_天阳盆地20170327" xfId="37"/>
    <cellStyle name="好_土建部分提供概算的初设工程量表（终版）_小浪底供水120322_天阳盆地20170327gai" xfId="38"/>
    <cellStyle name="常规_龙门水保报批计算" xfId="39"/>
    <cellStyle name="好_土建部分提供概算的初设工程量表（终版）_小浪底供水120322" xfId="40"/>
    <cellStyle name="好_土建部分提供概算的初设工程量表（终版）_小浪底供水120320" xfId="41"/>
    <cellStyle name="好_土建部分提供概算的初设工程量表（终版）_小浪底供水12-02-09_天阳盆地20170327" xfId="42"/>
    <cellStyle name="0,0&#13;&#10;NA&#13;&#10;" xfId="43"/>
    <cellStyle name="好_土建部分提供概算的初设工程量表（终版）_小浪底供水12-02-09_天阳盆地20170327gai" xfId="44"/>
    <cellStyle name="好_土建部分提供概算的初设工程量表（终版）_小浪底供水12-02-09 (恢复的)_天阳盆地20170327" xfId="45"/>
    <cellStyle name="好_土建部分提供概算的初设工程量表（终版）_小浪底供水12-02-09 (恢复的)" xfId="46"/>
    <cellStyle name="好_土建部分提供概算的初设工程量表（终版）_小浪底供水11-07-25" xfId="47"/>
    <cellStyle name="好_小浪底供水120320" xfId="48"/>
    <cellStyle name="好_土建部分提供概算的初设工程量表（终版）_小浪底供水11-07-09_天阳盆地20170327gai" xfId="49"/>
    <cellStyle name="好_土建部分提供概算的初设工程量表（终版）_小浪底供水11-07-09_天阳盆地20170327" xfId="50"/>
    <cellStyle name="好_土建部分提供概算的初设工程量表（终版）_小浪底供水11-07-09" xfId="51"/>
    <cellStyle name="好_土建部分提供概算的初设工程量表（终版）_复件 20120415中部引黄招标控制价-监理_天阳盆地20170327gai" xfId="52"/>
    <cellStyle name="好_土建部分提供概算的初设工程量表（终版）_LJ 小浪底供水11-07-25_天阳盆地20170327" xfId="53"/>
    <cellStyle name="好_土建部分提供概算的初设工程量表（终版）_LJ 小浪底供水11-07-25" xfId="54"/>
    <cellStyle name="好_土建部分提供概算的初设工程量表（终版）_Book1完" xfId="55"/>
    <cellStyle name="好_土建部分提供概算的初设工程量表（终版） 2_天阳盆地20170327gai" xfId="56"/>
    <cellStyle name="好_土建部分提供概算的初设工程量表（终版）_复件 20120415中部引黄招标控制价-监理_天阳盆地20170327" xfId="57"/>
    <cellStyle name="好_土建部分提供概算的初设工程量表（终版） 2_天阳盆地20170327" xfId="58"/>
    <cellStyle name="好_土建部分提供概算的初设工程量表（终版） 2" xfId="59"/>
    <cellStyle name="好_天阳盆地20170327" xfId="60"/>
    <cellStyle name="好_提工程量1" xfId="61"/>
    <cellStyle name="好_朔州市西山引黄灌区2000719(两报告）" xfId="62"/>
    <cellStyle name="好_水利计算618(2)" xfId="63"/>
    <cellStyle name="好_水利计算618(1)" xfId="64"/>
    <cellStyle name="好_三泉水库初设工程量_雁同供水11-0901" xfId="65"/>
    <cellStyle name="好_三泉水库初设工程量_小浪底供水核定1调整_天阳盆地20170327gai" xfId="66"/>
    <cellStyle name="好_三泉水库初设工程量_小浪底供水核定1调整_天阳盆地20170327" xfId="67"/>
    <cellStyle name="好_禹门口供水概算二期" xfId="68"/>
    <cellStyle name="好_三泉水库初设工程量_小浪底供水核定1调整" xfId="69"/>
    <cellStyle name="好_三泉水库初设工程量_小浪底供水120322_天阳盆地20170327" xfId="70"/>
    <cellStyle name="好_小浪底供水11-06" xfId="71"/>
    <cellStyle name="好_三泉水库初设工程量_小浪底供水120322" xfId="72"/>
    <cellStyle name="好_三泉水库初设工程量_小浪底供水11-07-25_天阳盆地20170327gai" xfId="73"/>
    <cellStyle name="好_三泉水库初设工程量_小浪底供水11-07-25_天阳盆地20170327" xfId="74"/>
    <cellStyle name="好_三泉水库初设工程量_小浪底供水11-07-09_天阳盆地20170327" xfId="75"/>
    <cellStyle name="好_三泉水库初设工程量_天阳盆地20170327" xfId="76"/>
    <cellStyle name="好_水利计算618" xfId="77"/>
    <cellStyle name="好_三泉水库初设工程量_复件 20120415中部引黄招标控制价-监理_天阳盆地20170327gai" xfId="78"/>
    <cellStyle name="好_三泉水库初设工程量_复件 20120415中部引黄招标控制价-监理" xfId="79"/>
    <cellStyle name="好_三泉水库初设工程量_LJ 小浪底供水11-07-25_天阳盆地20170327" xfId="80"/>
    <cellStyle name="好_三泉水库初设工程量_LJ 小浪底供水11-07-25" xfId="81"/>
    <cellStyle name="好_三泉水库初设工程量_Book1完" xfId="82"/>
    <cellStyle name="好_三泉水库初设工程量 2" xfId="83"/>
    <cellStyle name="好_晋阳湖供水20140221" xfId="84"/>
    <cellStyle name="好_晋阳湖供水20131031-复核" xfId="85"/>
    <cellStyle name="好_三泉水库初设工程量_小浪底供水12-02-09_天阳盆地20170327gai" xfId="86"/>
    <cellStyle name="好_机电干1" xfId="87"/>
    <cellStyle name="好_工程量汇总表0924" xfId="88"/>
    <cellStyle name="好_工程量表" xfId="89"/>
    <cellStyle name="好_工程量（枢纽及取水）" xfId="90"/>
    <cellStyle name="好_概算同可研比较情况_雁同供水11-0901" xfId="91"/>
    <cellStyle name="好_土建部分提供概算的初设工程量表（终版）_小浪底供水11-07-25_天阳盆地20170327" xfId="92"/>
    <cellStyle name="好_概算同可研比较情况_小浪底供水核定调整" xfId="93"/>
    <cellStyle name="好_概算同可研比较情况_小浪底供水核定1调整_天阳盆地20170327gai" xfId="94"/>
    <cellStyle name="好_概算同可研比较情况_小浪底供水核定1调整" xfId="95"/>
    <cellStyle name="好_概算同可研比较情况_小浪底供水核定_天阳盆地20170327gai" xfId="96"/>
    <cellStyle name="好_朔州市西山引黄灌区2000715(两报告）" xfId="97"/>
    <cellStyle name="好_概算同可研比较情况_小浪底供水核定_天阳盆地20170327" xfId="98"/>
    <cellStyle name="好_概算同可研比较情况_小浪底供水核定" xfId="99"/>
    <cellStyle name="好_概算同可研比较情况_小浪底供水120322_天阳盆地20170327" xfId="100"/>
    <cellStyle name="常规_环评水保投资2011.6.11" xfId="101"/>
    <cellStyle name="普通_ANALYSE" xfId="102"/>
    <cellStyle name="好_禹门口供水概算核定(4.2)_天阳盆地20170327" xfId="103"/>
    <cellStyle name="好_概算同可研比较情况_小浪底供水120320" xfId="104"/>
    <cellStyle name="好_概算同可研比较情况_小浪底供水12-02-09_天阳盆地20170327gai" xfId="105"/>
    <cellStyle name="好_概算同可研比较情况_小浪底供水12-02-09_天阳盆地20170327" xfId="106"/>
    <cellStyle name="好_概算同可研比较情况_小浪底供水12-02-09 (恢复的)_天阳盆地20170327gai" xfId="107"/>
    <cellStyle name="好_概算同可研比较情况_小浪底供水12-02-09 (恢复的)_天阳盆地20170327" xfId="108"/>
    <cellStyle name="好_小浪底引黄灌区201210" xfId="109"/>
    <cellStyle name="好_概算同可研比较情况_小浪底供水11-07-25_天阳盆地20170327" xfId="110"/>
    <cellStyle name="好_概算同可研比较情况_小浪底供水11-07-09_天阳盆地20170327gai" xfId="111"/>
    <cellStyle name="好_概算同可研比较情况_小浪底供水11-07-09_天阳盆地20170327" xfId="112"/>
    <cellStyle name="好_三泉水库初设工程量_小浪底供水12-02-09 (恢复的)_天阳盆地20170327gai" xfId="113"/>
    <cellStyle name="好_概算同可研比较情况_天阳盆地20170327" xfId="114"/>
    <cellStyle name="好_概算同可研比较情况_复件 20120415中部引黄招标控制价-监理_天阳盆地20170327" xfId="115"/>
    <cellStyle name="好_概算同可研比较情况_复件 20120415中部引黄招标控制价-监理" xfId="116"/>
    <cellStyle name="好_概算同可研比较情况_小浪底供水11-07-09" xfId="117"/>
    <cellStyle name="好_概算同可研比较情况_LJ 小浪底供水11-07-25_天阳盆地20170327gai" xfId="118"/>
    <cellStyle name="好_概算同可研比较情况_LJ 小浪底供水11-07-25_天阳盆地20170327" xfId="119"/>
    <cellStyle name="好_概算同可研比较情况_LJ 小浪底供水11-07-25" xfId="120"/>
    <cellStyle name="好_概算同可研比较情况 2_天阳盆地20170327" xfId="121"/>
    <cellStyle name="好_概算同可研比较情况" xfId="122"/>
    <cellStyle name="好_概算定义" xfId="123"/>
    <cellStyle name="好_二期工程量汇总表2011.2.28给(王彩霞)" xfId="124"/>
    <cellStyle name="好_概算同可研比较情况_小浪底供水12-02-09" xfId="125"/>
    <cellStyle name="好_册田规划工程量汇总2012.6.25" xfId="126"/>
    <cellStyle name="好_雁同灌区可研2012.8.23xls" xfId="127"/>
    <cellStyle name="好_册田工程量7.11" xfId="128"/>
    <cellStyle name="好_Sheet1" xfId="129"/>
    <cellStyle name="好_PCCP参考价格" xfId="130"/>
    <cellStyle name="好_Book2" xfId="131"/>
    <cellStyle name="好_23-宁夏" xfId="132"/>
    <cellStyle name="好_20110606桑干河灌区估算" xfId="133"/>
    <cellStyle name="好_三泉水库初设工程量 2_天阳盆地20170327" xfId="134"/>
    <cellStyle name="好_201100906雁同估算" xfId="135"/>
    <cellStyle name="好_20100413禹门口供水概算核定-张帆-刘_天阳盆地20170327gai" xfId="136"/>
    <cellStyle name="好_20100413禹门口供水概算核定-张帆-刘_天阳盆地20170327" xfId="137"/>
    <cellStyle name="好_20100208禹门口供水概算（分期）" xfId="138"/>
    <cellStyle name="好_20091215唐河水电站初设(2)_小浪底供水核定调整" xfId="139"/>
    <cellStyle name="好_20091215唐河水电站初设(2)_小浪底供水核定1调整_天阳盆地20170327gai" xfId="140"/>
    <cellStyle name="好_概算同可研比较情况_小浪底供水核定1调整_天阳盆地20170327" xfId="141"/>
    <cellStyle name="好_20091215唐河水电站初设(2)_小浪底供水核定_天阳盆地20170327gai" xfId="142"/>
    <cellStyle name="好_20091215唐河水电站初设(2)_小浪底供水120322_天阳盆地20170327gai" xfId="143"/>
    <cellStyle name="好_20091215唐河水电站初设(2)_小浪底供水120322" xfId="144"/>
    <cellStyle name="好_天阳盆地20170327gai" xfId="145"/>
    <cellStyle name="好_20091215唐河水电站初设(2)_小浪底供水12-02-09 (恢复的)_天阳盆地20170327" xfId="146"/>
    <cellStyle name="好_20091215唐河水电站初设(2)_小浪底供水11-07-25" xfId="147"/>
    <cellStyle name="好_20091215唐河水电站初设(2)_小浪底供水11-07-09_天阳盆地20170327" xfId="148"/>
    <cellStyle name="好_20091215唐河水电站初设(2)_天阳盆地20170327gai" xfId="149"/>
    <cellStyle name="好_20091215唐河水电站初设(2)_天阳盆地20170327" xfId="150"/>
    <cellStyle name="好_20150212汾河水库初设最终" xfId="151"/>
    <cellStyle name="好_20091215唐河水电站初设(2)_复件 20120415中部引黄招标控制价-监理_天阳盆地20170327gai" xfId="152"/>
    <cellStyle name="好_20091215唐河水电站初设(2)_复件 20120415中部引黄招标控制价-监理_天阳盆地20170327" xfId="153"/>
    <cellStyle name="好_20091215唐河水电站初设(2)_复件 20120415中部引黄招标控制价-监理" xfId="154"/>
    <cellStyle name="好_20091215唐河水电站初设(2)_LJ 小浪底供水11-07-25_天阳盆地20170327" xfId="155"/>
    <cellStyle name="好_20091215唐河水电站初设(2)_LJ 小浪底供水11-07-25" xfId="156"/>
    <cellStyle name="好_20091215唐河水电站初设(2)_Book1完" xfId="157"/>
    <cellStyle name="好_册田灌区可研2012.11.18" xfId="158"/>
    <cellStyle name="好_20091215唐河水电站初设(2) 2_天阳盆地20170327" xfId="159"/>
    <cellStyle name="好_20091215唐河水电站初设(2) 2" xfId="160"/>
    <cellStyle name="好_20091215唐河水电站初设(2)" xfId="161"/>
    <cellStyle name="好_20090825柏叶口水库概算_雁同供水11-0901" xfId="162"/>
    <cellStyle name="好_20090825柏叶口水库概算_小浪底供水核定1调整" xfId="163"/>
    <cellStyle name="好_20090825柏叶口水库概算_小浪底供水核定_天阳盆地20170327gai" xfId="164"/>
    <cellStyle name="好_20090825柏叶口水库概算_小浪底供水核定_天阳盆地20170327" xfId="165"/>
    <cellStyle name="好_20090825柏叶口水库概算_小浪底供水核定" xfId="166"/>
    <cellStyle name="好_20090825柏叶口水库概算_小浪底供水120322_天阳盆地20170327" xfId="167"/>
    <cellStyle name="好_三泉水库初设工程量_小浪底供水核定_天阳盆地20170327" xfId="168"/>
    <cellStyle name="好_20090825柏叶口水库概算_小浪底供水120320" xfId="169"/>
    <cellStyle name="好_20091215唐河水电站初设(2)_小浪底供水12-02-09" xfId="170"/>
    <cellStyle name="好_20090825柏叶口水库概算_小浪底供水12-02-09_天阳盆地20170327" xfId="171"/>
    <cellStyle name="好_朔州市西山引黄灌区2000620" xfId="172"/>
    <cellStyle name="好_20090825柏叶口水库概算_小浪底供水12-02-09 (恢复的)_天阳盆地20170327gai" xfId="173"/>
    <cellStyle name="好_20090825柏叶口水库概算_小浪底供水12-02-09 (恢复的)_天阳盆地20170327" xfId="174"/>
    <cellStyle name="好_20090825柏叶口水库概算_小浪底供水11-07-25_天阳盆地20170327gai" xfId="175"/>
    <cellStyle name="常规 3 4" xfId="176"/>
    <cellStyle name="好_20090825柏叶口水库概算_小浪底供水11-07-09_天阳盆地20170327" xfId="177"/>
    <cellStyle name="好_20090825柏叶口水库概算_天阳盆地20170327" xfId="178"/>
    <cellStyle name="好_20090825柏叶口水库概算_复件 20120415中部引黄招标控制价-监理_天阳盆地20170327gai" xfId="179"/>
    <cellStyle name="好_20090825柏叶口水库概算_复件 20120415中部引黄招标控制价-监理_天阳盆地20170327" xfId="180"/>
    <cellStyle name="好_20090825柏叶口水库概算_LJ 小浪底供水11-07-25_天阳盆地20170327" xfId="181"/>
    <cellStyle name="好_20090825柏叶口水库概算_LJ 小浪底供水11-07-25" xfId="182"/>
    <cellStyle name="好_20090825柏叶口水库概算_小浪底供水核定1调整_天阳盆地20170327gai" xfId="183"/>
    <cellStyle name="好_20090825柏叶口水库概算_Book1完" xfId="184"/>
    <cellStyle name="常规_保德占地" xfId="185"/>
    <cellStyle name="好_20090825柏叶口水库概算 2_天阳盆地20170327gai" xfId="186"/>
    <cellStyle name="好_20090825柏叶口水库概算 2_天阳盆地20170327" xfId="187"/>
    <cellStyle name="输入 3" xfId="188"/>
    <cellStyle name="好_20090825柏叶口水库概算" xfId="189"/>
    <cellStyle name="好_20090612禹门口供水估算（不分期）_天阳盆地20170327" xfId="190"/>
    <cellStyle name="好_20090612禹门口供水估算（不分期）" xfId="191"/>
    <cellStyle name="好_土建部分提供概算的初设工程量表（终版）_小浪底供水核定1调整" xfId="192"/>
    <cellStyle name="好 3" xfId="193"/>
    <cellStyle name="好 2" xfId="194"/>
    <cellStyle name="超链接 4" xfId="195"/>
    <cellStyle name="超链接 2" xfId="196"/>
    <cellStyle name="常规_雁同供水11-0901" xfId="197"/>
    <cellStyle name="常规_天阳盆地20170327gai 2" xfId="198"/>
    <cellStyle name="常规_天阳盆地20170327gai" xfId="199"/>
    <cellStyle name="好_jd1" xfId="200"/>
    <cellStyle name="好_20100413禹门口供水概算核定-张帆-刘" xfId="201"/>
    <cellStyle name="好_20091215唐河水电站初设(2)_小浪底供水12-02-09 (恢复的)" xfId="202"/>
    <cellStyle name="常规_天阳盆地20170327" xfId="203"/>
    <cellStyle name="常规_机电干1" xfId="204"/>
    <cellStyle name="强调文字颜色 6 2" xfId="205"/>
    <cellStyle name="常规_杜家沟0405比重力坝" xfId="206"/>
    <cellStyle name="常规 9" xfId="207"/>
    <cellStyle name="常规 8" xfId="208"/>
    <cellStyle name="强调文字颜色 3 2" xfId="209"/>
    <cellStyle name="常规 4 2" xfId="210"/>
    <cellStyle name="常规 39" xfId="211"/>
    <cellStyle name="常规 43" xfId="212"/>
    <cellStyle name="常规 38" xfId="213"/>
    <cellStyle name="好_20090612禹门口供水估算（不分期）_天阳盆地20170327gai" xfId="214"/>
    <cellStyle name="差_册田工程量7.11" xfId="215"/>
    <cellStyle name="差_jd2" xfId="216"/>
    <cellStyle name="适中 2" xfId="217"/>
    <cellStyle name="差_概算同可研比较情况_小浪底供水12-02-09_天阳盆地20170327" xfId="218"/>
    <cellStyle name="差_土建部分提供概算的初设工程量表（终版） 2_天阳盆地20170327gai" xfId="219"/>
    <cellStyle name="好_20091215唐河水电站初设(2)_小浪底供水核定1调整_天阳盆地20170327" xfId="220"/>
    <cellStyle name="好_20091215唐河水电站初设(2)_小浪底供水12-02-09_天阳盆地20170327gai" xfId="221"/>
    <cellStyle name="常规 19" xfId="222"/>
    <cellStyle name="常规 24" xfId="223"/>
    <cellStyle name="差_20091215唐河水电站初设(2)_小浪底供水核定1调整" xfId="224"/>
    <cellStyle name="60% - 强调文字颜色 1" xfId="225" builtinId="32"/>
    <cellStyle name="差_20090825柏叶口水库概算_小浪底供水12-02-09 (恢复的)_天阳盆地20170327" xfId="226"/>
    <cellStyle name="差_20091215唐河水电站初设(2)_小浪底供水核定" xfId="227"/>
    <cellStyle name="差_20091215唐河水电站初设(2)_小浪底供水120322" xfId="228"/>
    <cellStyle name="差_20090825柏叶口水库概算_小浪底供水11-07-25_天阳盆地20170327gai" xfId="229"/>
    <cellStyle name="好_小浪底供水11-07-09" xfId="230"/>
    <cellStyle name="已访问的超链接" xfId="231" builtinId="9"/>
    <cellStyle name="差_20091215唐河水电站初设(2)_小浪底供水12-02-09 (恢复的)_天阳盆地20170327" xfId="232"/>
    <cellStyle name="差_20091215唐河水电站初设(2)_小浪底供水12-02-09 (恢复的)" xfId="233"/>
    <cellStyle name="差_20091215唐河水电站初设(2)_小浪底供水11-07-25" xfId="234"/>
    <cellStyle name="差_20091215唐河水电站初设(2)_小浪底供水11-07-09" xfId="235"/>
    <cellStyle name="差_20091215唐河水电站初设(2)_天阳盆地20170327gai" xfId="236"/>
    <cellStyle name="差_朔州市西山引黄灌区2000719(两报告）" xfId="237"/>
    <cellStyle name="差_20091215唐河水电站初设(2) 2" xfId="238"/>
    <cellStyle name="差_20090825柏叶口水库概算_小浪底供水核定1调整_天阳盆地20170327" xfId="239"/>
    <cellStyle name="差_20090825柏叶口水库概算_小浪底供水核定调整" xfId="240"/>
    <cellStyle name="强调文字颜色 4 2" xfId="241"/>
    <cellStyle name="差_20090825柏叶口水库概算_小浪底供水核定_天阳盆地20170327" xfId="242"/>
    <cellStyle name="20% - 强调文字颜色 4" xfId="243" builtinId="42"/>
    <cellStyle name="差_20090825柏叶口水库概算_小浪底供水12-02-09_天阳盆地20170327gai" xfId="244"/>
    <cellStyle name="好_土建部分提供概算的初设工程量表（终版）" xfId="245"/>
    <cellStyle name="差_20090825柏叶口水库概算_小浪底供水11-07-25_天阳盆地20170327" xfId="246"/>
    <cellStyle name="差_垣曲、吕庄工程量10.30" xfId="247"/>
    <cellStyle name="好_垣曲、吕庄工程量9.13" xfId="248"/>
    <cellStyle name="差_三泉水库初设工程量_小浪底供水120322_天阳盆地20170327gai" xfId="249"/>
    <cellStyle name="好_20090825柏叶口水库概算_LJ 小浪底供水11-07-25_天阳盆地20170327gai" xfId="250"/>
    <cellStyle name="差_雁同灌区可研2013.4.23xls" xfId="251"/>
    <cellStyle name="常规 12" xfId="252"/>
    <cellStyle name="差_册田灌区可研2012.11.18" xfId="253"/>
    <cellStyle name="好_土建部分提供概算的初设工程量表（终版）_小浪底供水12-02-09 (恢复的)_天阳盆地20170327gai" xfId="254"/>
    <cellStyle name="差_20090825柏叶口水库概算_小浪底供水11-07-09_天阳盆地20170327gai" xfId="255"/>
    <cellStyle name="常规_复核 北寒沟投资估算" xfId="256"/>
    <cellStyle name="好_概算同可研比较情况_小浪底供水11-07-25" xfId="257"/>
    <cellStyle name="差_20090825柏叶口水库概算_小浪底供水11-07-09" xfId="258"/>
    <cellStyle name="差_20090825柏叶口水库概算_小浪底供水120322" xfId="259"/>
    <cellStyle name="样式 1" xfId="260"/>
    <cellStyle name="差_天阳盆地20170327" xfId="261"/>
    <cellStyle name="差_20091215唐河水电站初设(2)_小浪底供水12-02-09_天阳盆地20170327" xfId="262"/>
    <cellStyle name="强调文字颜色 1 2" xfId="263"/>
    <cellStyle name="好_三泉水库初设工程量_LJ 小浪底供水11-07-25_天阳盆地20170327gai" xfId="264"/>
    <cellStyle name="常规 2 2" xfId="265"/>
    <cellStyle name="强调文字颜色 2 3" xfId="266"/>
    <cellStyle name="常规 3 3" xfId="267"/>
    <cellStyle name="好_20090825柏叶口水库概算_小浪底供水核定调整" xfId="268"/>
    <cellStyle name="超链接 3" xfId="269"/>
    <cellStyle name="差_20090825柏叶口水库概算_复件 20120415中部引黄招标控制价-监理_天阳盆地20170327" xfId="270"/>
    <cellStyle name="好_20091215唐河水电站初设(2)_小浪底供水120322_天阳盆地20170327" xfId="271"/>
    <cellStyle name="差_20090825柏叶口水库概算_复件 20120415中部引黄招标控制价-监理" xfId="272"/>
    <cellStyle name="差_20091215唐河水电站初设(2)_复件 20120415中部引黄招标控制价-监理_天阳盆地20170327" xfId="273"/>
    <cellStyle name="好" xfId="274" builtinId="26"/>
    <cellStyle name="差_20090825柏叶口水库概算_小浪底供水核定" xfId="275"/>
    <cellStyle name="差_20090825柏叶口水库概算_LJ 小浪底供水11-07-25_天阳盆地20170327" xfId="276"/>
    <cellStyle name="差_20091215唐河水电站初设(2)_天阳盆地20170327" xfId="277"/>
    <cellStyle name="差_水利计算618(2)" xfId="278"/>
    <cellStyle name="差_20090825柏叶口水库概算 2" xfId="279"/>
    <cellStyle name="差_20091215唐河水电站初设(2)_小浪底供水12-02-09 (恢复的)_天阳盆地20170327gai" xfId="280"/>
    <cellStyle name="好_三泉水库初设工程量_复件 20120415中部引黄招标控制价-监理_天阳盆地20170327" xfId="281"/>
    <cellStyle name="差_20090612禹门口供水估算（不分期）_天阳盆地20170327gai" xfId="282"/>
    <cellStyle name="好_中卫市南山台泵站1" xfId="283"/>
    <cellStyle name="差_20090612禹门口供水估算（不分期）_天阳盆地20170327" xfId="284"/>
    <cellStyle name="差_三泉水库初设工程量_小浪底供水核定1调整_天阳盆地20170327" xfId="285"/>
    <cellStyle name="差_20090612禹门口供水估算（不分期）" xfId="286"/>
    <cellStyle name="差_20091215唐河水电站初设(2)_小浪底供水120322_天阳盆地20170327gai" xfId="287"/>
    <cellStyle name="差_概算同可研比较情况_小浪底供水120322" xfId="288"/>
    <cellStyle name="差_Sheet1" xfId="289"/>
    <cellStyle name="60% - 强调文字颜色 2 3" xfId="290"/>
    <cellStyle name="差_20091215唐河水电站初设(2) 2_天阳盆地20170327gai" xfId="291"/>
    <cellStyle name="检查单元格" xfId="292" builtinId="23"/>
    <cellStyle name="好_20090825柏叶口水库概算_小浪底供水11-07-25_天阳盆地20170327" xfId="293"/>
    <cellStyle name="差_20091215唐河水电站初设(2)_Book1完" xfId="294"/>
    <cellStyle name="差_概算同可研比较情况_小浪底供水核定调整" xfId="295"/>
    <cellStyle name="差_20090825柏叶口水库概算_LJ 小浪底供水11-07-25_天阳盆地20170327gai" xfId="296"/>
    <cellStyle name="差_册田工程量调整2013.10.30" xfId="297"/>
    <cellStyle name="40% - 强调文字颜色 5 2" xfId="298"/>
    <cellStyle name="20% - 强调文字颜色 3 3" xfId="299"/>
    <cellStyle name="输入" xfId="300" builtinId="20"/>
    <cellStyle name="好_土建部分提供概算的初设工程量表（终版）_小浪底供水12-02-09" xfId="301"/>
    <cellStyle name="差_三泉水库初设工程量_雁同供水11-0901" xfId="302"/>
    <cellStyle name="差_三泉水库初设工程量 2_天阳盆地20170327" xfId="303"/>
    <cellStyle name="好_20090825柏叶口水库概算_复件 20120415中部引黄招标控制价-监理" xfId="304"/>
    <cellStyle name="差_20091215唐河水电站初设(2)_小浪底供水120320" xfId="305"/>
    <cellStyle name="差_土建部分提供概算的初设工程量表（终版）_天阳盆地20170327" xfId="306"/>
    <cellStyle name="货币" xfId="307" builtinId="4"/>
    <cellStyle name="好_概算同可研比较情况_天阳盆地20170327gai" xfId="308"/>
    <cellStyle name="好_大同杜庄水库" xfId="309"/>
    <cellStyle name="60% - 强调文字颜色 2" xfId="310" builtinId="36"/>
    <cellStyle name="差_雁同灌区规划20111026" xfId="311"/>
    <cellStyle name="差_20090825柏叶口水库概算_天阳盆地20170327gai" xfId="312"/>
    <cellStyle name="千位分隔" xfId="313" builtinId="3"/>
    <cellStyle name="差_20091215唐河水电站初设(2)_小浪底供水12-02-09_天阳盆地20170327gai" xfId="314"/>
    <cellStyle name="差_20090825柏叶口水库概算_天阳盆地20170327" xfId="315"/>
    <cellStyle name="40% - 强调文字颜色 6 2" xfId="316"/>
    <cellStyle name="差_概算同可研比较情况 2_天阳盆地20170327" xfId="317"/>
    <cellStyle name="好_册田工程量调整2013.10.30" xfId="318"/>
    <cellStyle name="常规 3" xfId="319"/>
    <cellStyle name="强调文字颜色 2" xfId="320" builtinId="33"/>
    <cellStyle name="差_溢洪道工程量汇总_天阳盆地20170327gai" xfId="321"/>
    <cellStyle name="好_土建部分提供概算的初设工程量表（终版）_小浪底供水120322_天阳盆地20170327" xfId="322"/>
    <cellStyle name="60% - 强调文字颜色 3 2" xfId="323"/>
    <cellStyle name="好_计算表格2013 会后" xfId="324"/>
    <cellStyle name="60% - 强调文字颜色 4" xfId="325" builtinId="44"/>
    <cellStyle name="差_三泉水库初设工程量_小浪底供水120322_天阳盆地20170327" xfId="326"/>
    <cellStyle name="20% - 强调文字颜色 2 2" xfId="327"/>
    <cellStyle name="常规 2" xfId="328"/>
    <cellStyle name="强调文字颜色 1" xfId="329" builtinId="29"/>
    <cellStyle name="差_20090825柏叶口水库概算_LJ 小浪底供水11-07-25" xfId="330"/>
    <cellStyle name="百分比" xfId="331" builtinId="5"/>
    <cellStyle name="计算" xfId="332" builtinId="22"/>
    <cellStyle name="差_20090825柏叶口水库概算_小浪底供水11-07-09_天阳盆地20170327" xfId="333"/>
    <cellStyle name="差_概算同可研比较情况 2" xfId="334"/>
    <cellStyle name="差_20091215唐河水电站初设(2)_小浪底供水11-07-09_天阳盆地20170327gai" xfId="335"/>
    <cellStyle name="差_土建部分提供概算的初设工程量表（终版） 2" xfId="336"/>
    <cellStyle name="差_20091215唐河水电站初设(2)_小浪底供水120322_天阳盆地20170327" xfId="337"/>
    <cellStyle name="差_20091215唐河水电站初设(2)_复件 20120415中部引黄招标控制价-监理_天阳盆地20170327gai" xfId="338"/>
    <cellStyle name="差_土建部分提供概算的初设工程量表（终版）_小浪底供水11-07-25_天阳盆地20170327" xfId="339"/>
    <cellStyle name="适中" xfId="340" builtinId="28"/>
    <cellStyle name="常规 25" xfId="341"/>
    <cellStyle name="常规 30" xfId="342"/>
    <cellStyle name="差_20090825柏叶口水库概算_雁同供水11-0901" xfId="343"/>
    <cellStyle name="差_三泉水库初设工程量 2_天阳盆地20170327gai" xfId="344"/>
    <cellStyle name="差_水利计算618" xfId="345"/>
    <cellStyle name="好_概算同可研比较情况_复件 20120415中部引黄招标控制价-监理_天阳盆地20170327gai" xfId="346"/>
    <cellStyle name="差_朔州市西山引黄灌区2000620" xfId="347"/>
    <cellStyle name="差_土建部分提供概算的初设工程量表（终版）_小浪底供水核定1调整_天阳盆地20170327" xfId="348"/>
    <cellStyle name="60% - 强调文字颜色 3" xfId="349" builtinId="40"/>
    <cellStyle name="差_20091215唐河水电站初设(2)_小浪底供水核定1调整_天阳盆地20170327gai" xfId="350"/>
    <cellStyle name="20% - 强调文字颜色 3 2" xfId="351"/>
    <cellStyle name="常规 4_Book1完" xfId="352"/>
    <cellStyle name="差_20091215唐河水电站初设(2)" xfId="353"/>
    <cellStyle name="好_20091215唐河水电站初设(2)_小浪底供水11-07-09_天阳盆地20170327gai" xfId="354"/>
    <cellStyle name="差_PCCP参考价格" xfId="355"/>
    <cellStyle name="差_20100413禹门口供水概算核定-张帆-刘_天阳盆地20170327" xfId="356"/>
    <cellStyle name="注释" xfId="357" builtinId="10"/>
    <cellStyle name="20% - 强调文字颜色 5 3" xfId="358"/>
    <cellStyle name="常规 29" xfId="359"/>
    <cellStyle name="常规 34" xfId="360"/>
    <cellStyle name="60% - 强调文字颜色 6 2" xfId="361"/>
    <cellStyle name="20% - 强调文字颜色 2" xfId="362" builtinId="34"/>
    <cellStyle name="好_20091215唐河水电站初设(2)_小浪底供水120320" xfId="363"/>
    <cellStyle name="标题" xfId="364" builtinId="15"/>
    <cellStyle name="好_禹门口供水概算核定(4.2)_天阳盆地20170327gai" xfId="365"/>
    <cellStyle name="差_概算同可研比较情况_小浪底供水120320" xfId="366"/>
    <cellStyle name="差_20091215唐河水电站初设(2)_LJ 小浪底供水11-07-25" xfId="367"/>
    <cellStyle name="20% - 强调文字颜色 2 3" xfId="368"/>
    <cellStyle name="标题 4 2" xfId="369"/>
    <cellStyle name="40% - 强调文字颜色 4 2" xfId="370"/>
    <cellStyle name="链接单元格" xfId="371" builtinId="24"/>
    <cellStyle name="40% - 强调文字颜色 1 2" xfId="372"/>
    <cellStyle name="标题 1 2" xfId="373"/>
    <cellStyle name="标题 4" xfId="374" builtinId="19"/>
    <cellStyle name="40% - 强调文字颜色 4" xfId="375" builtinId="43"/>
    <cellStyle name="差_土建部分提供概算的初设工程量表（终版）_小浪底供水11-07-25" xfId="376"/>
    <cellStyle name="差_20091215唐河水电站初设(2)_LJ 小浪底供水11-07-25_天阳盆地20170327" xfId="377"/>
    <cellStyle name="差_三泉水库初设工程量_小浪底供水120320" xfId="378"/>
    <cellStyle name="差_20091215唐河水电站初设(2)_复件 20120415中部引黄招标控制价-监理" xfId="379"/>
    <cellStyle name="常规 11" xfId="380"/>
    <cellStyle name="40% - 强调文字颜色 4 3" xfId="381"/>
    <cellStyle name="标题 4 3" xfId="382"/>
    <cellStyle name="差 2" xfId="383"/>
    <cellStyle name="_ET_STYLE_NoName_00__表1" xfId="384"/>
    <cellStyle name="好_三泉水库初设工程量_小浪底供水11-07-25" xfId="385"/>
    <cellStyle name="差_20091215唐河水电站初设(2)_小浪底供水核定1调整_天阳盆地20170327" xfId="386"/>
    <cellStyle name="20% - 强调文字颜色 1 2" xfId="387"/>
    <cellStyle name="差_20090825柏叶口水库概算_Book1完" xfId="388"/>
    <cellStyle name="20% - 强调文字颜色 1" xfId="389" builtinId="30"/>
    <cellStyle name="好_土建部分提供概算的初设工程量表（终版）_小浪底供水核定" xfId="390"/>
    <cellStyle name="好_三泉水库初设工程量_小浪底供水12-02-09" xfId="391"/>
    <cellStyle name="差_jd1" xfId="392"/>
    <cellStyle name="差_概算同可研比较情况_小浪底供水11-07-09" xfId="393"/>
    <cellStyle name="好_三泉水库初设工程量_小浪底供水核定" xfId="394"/>
    <cellStyle name="汇总" xfId="395" builtinId="25"/>
    <cellStyle name="好_三泉水库初设工程量_小浪底供水11-07-09_天阳盆地20170327gai" xfId="396"/>
    <cellStyle name="差_土建部分提供概算的初设工程量表（终版）_小浪底供水核定_天阳盆地20170327" xfId="397"/>
    <cellStyle name="输出 3" xfId="398"/>
    <cellStyle name="好_土建部分提供概算的初设工程量表（终版）_小浪底供水11-07-25_天阳盆地20170327gai" xfId="399"/>
    <cellStyle name="差_23-宁夏" xfId="400"/>
    <cellStyle name="40% - 强调文字颜色 3" xfId="401" builtinId="39"/>
    <cellStyle name="标题 3" xfId="402" builtinId="18"/>
    <cellStyle name="好_三泉水库初设工程量_小浪底供水12-02-09 (恢复的)" xfId="403"/>
    <cellStyle name="40% - 强调文字颜色 5 3" xfId="404"/>
    <cellStyle name="60% - 强调文字颜色 5 2" xfId="405"/>
    <cellStyle name="好_禹门口供水概算核定(4.2)" xfId="406"/>
    <cellStyle name="标题 3 3" xfId="407"/>
    <cellStyle name="Header2" xfId="408"/>
    <cellStyle name="40% - 强调文字颜色 3 3" xfId="409"/>
    <cellStyle name="好_20091215唐河水电站初设(2)_小浪底供水12-02-09_天阳盆地20170327" xfId="410"/>
    <cellStyle name="差_概算同可研比较情况_小浪底供水12-02-09 (恢复的)_天阳盆地20170327gai" xfId="411"/>
    <cellStyle name="好_小浪底引黄灌区20121130" xfId="412"/>
    <cellStyle name="超链接" xfId="413" builtinId="8"/>
    <cellStyle name="60% - 强调文字颜色 1 2" xfId="414"/>
    <cellStyle name="好_三泉水库初设工程量_小浪底供水核定调整" xfId="415"/>
    <cellStyle name="好_20090825柏叶口水库概算_小浪底供水120322_天阳盆地20170327gai" xfId="416"/>
    <cellStyle name="标题 6" xfId="417"/>
    <cellStyle name="差_雁同灌区可研2012.1.07xls" xfId="418"/>
    <cellStyle name="40% - 强调文字颜色 6" xfId="419" builtinId="51"/>
    <cellStyle name="差_20091215唐河水电站初设(2)_小浪底供水11-07-25_天阳盆地20170327gai" xfId="420"/>
    <cellStyle name="差_概算同可研比较情况_小浪底供水核定1调整" xfId="421"/>
    <cellStyle name="差_计算表格2013 会后" xfId="422"/>
    <cellStyle name="好_概算同可研比较情况_小浪底供水120322_天阳盆地20170327gai" xfId="423"/>
    <cellStyle name="60% - 强调文字颜色 4 3" xfId="424"/>
    <cellStyle name="好_20090825柏叶口水库概算_小浪底供水11-07-09" xfId="425"/>
    <cellStyle name="60% - 强调文字颜色 3 3" xfId="426"/>
    <cellStyle name="好_20091215唐河水电站初设(2)_小浪底供水12-02-09 (恢复的)_天阳盆地20170327gai" xfId="427"/>
    <cellStyle name="20% - 强调文字颜色 5 2" xfId="428"/>
    <cellStyle name="好_三泉水库初设工程量_小浪底供水核定_天阳盆地20170327gai" xfId="429"/>
    <cellStyle name="常规 28" xfId="430"/>
    <cellStyle name="常规 33" xfId="431"/>
    <cellStyle name="差_20100208禹门口供水概算（分期）" xfId="432"/>
    <cellStyle name="60% - 强调文字颜色 4 2" xfId="433"/>
    <cellStyle name="差_概算同可研比较情况_小浪底供水12-02-09_天阳盆地20170327gai" xfId="434"/>
    <cellStyle name="20% - 强调文字颜色 4 2" xfId="435"/>
    <cellStyle name="20% - 强调文字颜色 5" xfId="436" builtinId="46"/>
    <cellStyle name="好_三泉水库初设工程量_小浪底供水11-07-09" xfId="437"/>
    <cellStyle name="差_小浪底引黄灌区20121130" xfId="438"/>
    <cellStyle name="差_20090825柏叶口水库概算 2_天阳盆地20170327gai" xfId="439"/>
    <cellStyle name="好_20090825柏叶口水库概算 2" xfId="440"/>
    <cellStyle name="60% - 强调文字颜色 5" xfId="441" builtinId="48"/>
    <cellStyle name="差" xfId="442" builtinId="27"/>
    <cellStyle name="输出" xfId="443" builtinId="21"/>
    <cellStyle name="差_20091215唐河水电站初设(2)_雁同供水11-0901" xfId="444"/>
    <cellStyle name="差_土建部分提供概算的初设工程量表（终版）_LJ 小浪底供水11-07-25_天阳盆地20170327" xfId="445"/>
    <cellStyle name="好_20091215唐河水电站初设(2)_小浪底供水核定" xfId="446"/>
    <cellStyle name="差_20090825柏叶口水库概算_小浪底供水11-07-25" xfId="447"/>
    <cellStyle name="差_土建部分提供概算的初设工程量表（终版）_小浪底供水12-02-09 (恢复的)" xfId="448"/>
    <cellStyle name="20% - 强调文字颜色 4 3" xfId="449"/>
    <cellStyle name="20% - 强调文字颜色 6" xfId="450" builtinId="50"/>
    <cellStyle name="差_雁同灌区可研20111216" xfId="451"/>
    <cellStyle name="60% - 强调文字颜色 6" xfId="452" builtinId="52"/>
    <cellStyle name="差_晋阳湖供水20140213" xfId="453"/>
    <cellStyle name="40% - 强调文字颜色 5" xfId="454" builtinId="47"/>
    <cellStyle name="标题 5" xfId="455"/>
    <cellStyle name="好_jd2" xfId="456"/>
    <cellStyle name="差_工程量（灌溉工程部分）" xfId="457"/>
    <cellStyle name="_ET_STYLE_NoName_00_" xfId="458"/>
    <cellStyle name="差_土建部分提供概算的初设工程量表（终版）_小浪底供水核定1调整" xfId="459"/>
    <cellStyle name="常规 14" xfId="460"/>
    <cellStyle name="好_三泉水库初设工程量_小浪底供水12-02-09_天阳盆地20170327" xfId="461"/>
    <cellStyle name="差_20090825柏叶口水库概算_小浪底供水核定_天阳盆地20170327gai" xfId="462"/>
    <cellStyle name="好_20091215唐河水电站初设(2)_小浪底供水核定1调整" xfId="463"/>
    <cellStyle name="差_20090825柏叶口水库概算_小浪底供水120322_天阳盆地20170327" xfId="464"/>
    <cellStyle name="差_三泉水库初设工程量_LJ 小浪底供水11-07-25" xfId="465"/>
    <cellStyle name="差_三泉水库初设工程量_复件 20120415中部引黄招标控制价-监理_天阳盆地20170327" xfId="466"/>
    <cellStyle name="百分比 3" xfId="467"/>
    <cellStyle name="40% - 强调文字颜色 2 3" xfId="468"/>
    <cellStyle name="标题 2 3" xfId="469"/>
    <cellStyle name="差_土建部分提供概算的初设工程量表（终版）_小浪底供水11-07-09_天阳盆地20170327" xfId="470"/>
    <cellStyle name="_ET_STYLE_NoName_00__表2-3" xfId="471"/>
    <cellStyle name="20% - 强调文字颜色 3" xfId="472" builtinId="38"/>
    <cellStyle name="差_20090825柏叶口水库概算_小浪底供水12-02-09 (恢复的)" xfId="473"/>
    <cellStyle name="_水保投资估算（初设章节）" xfId="474"/>
    <cellStyle name="差_20090825柏叶口水库概算 2_天阳盆地20170327" xfId="475"/>
    <cellStyle name="差_机电干1" xfId="476"/>
    <cellStyle name="标题 2" xfId="477" builtinId="17"/>
    <cellStyle name="40% - 强调文字颜色 2" xfId="478" builtinId="35"/>
    <cellStyle name="0,0_x000d__x000a_NA_x000d__x000a_" xfId="479"/>
    <cellStyle name="好_机电支1" xfId="480"/>
    <cellStyle name="常规 15" xfId="481"/>
    <cellStyle name="常规 20" xfId="482"/>
    <cellStyle name="好_小浪底引黄灌区201210(3)" xfId="483"/>
    <cellStyle name="好_概算同可研比较情况_小浪底供水12-02-09 (恢复的)" xfId="484"/>
    <cellStyle name="差_20150212汾河水库初设最终" xfId="485"/>
    <cellStyle name="货币[0]" xfId="486" builtinId="7"/>
    <cellStyle name="差_20091215唐河水电站初设(2) 2_天阳盆地20170327" xfId="487"/>
    <cellStyle name="20% - 强调文字颜色 1 3" xfId="488"/>
    <cellStyle name="标题 3 2" xfId="489"/>
    <cellStyle name="Header1" xfId="490"/>
    <cellStyle name="40% - 强调文字颜色 3 2" xfId="491"/>
    <cellStyle name="常规 5" xfId="492"/>
    <cellStyle name="差_20090825柏叶口水库概算_小浪底供水12-02-09" xfId="493"/>
    <cellStyle name="强调文字颜色 4" xfId="494" builtinId="41"/>
    <cellStyle name="20% - 强调文字颜色 6 2" xfId="495"/>
    <cellStyle name="好_工程量（灌溉工程部分）" xfId="496"/>
    <cellStyle name="差_晋阳湖供水20131031-复核" xfId="497"/>
    <cellStyle name="差_晋阳湖供水20140221" xfId="498"/>
    <cellStyle name="解释性文本" xfId="499" builtinId="53"/>
    <cellStyle name="好_20091215唐河水电站初设(2)_小浪底供水11-07-25_天阳盆地20170327gai" xfId="500"/>
    <cellStyle name="常规 6" xfId="501"/>
    <cellStyle name="强调文字颜色 5" xfId="502" builtinId="45"/>
    <cellStyle name="千位分隔[0]" xfId="503" builtinId="6"/>
    <cellStyle name="20% - 强调文字颜色 6 3" xfId="504"/>
    <cellStyle name="好_雁同灌区可研2013.4.23xls" xfId="505"/>
    <cellStyle name="好_雁同灌区20110906" xfId="506"/>
    <cellStyle name="好_20090825柏叶口水库概算_小浪底供水12-02-09" xfId="507"/>
    <cellStyle name="标题 2 2" xfId="508"/>
    <cellStyle name="40% - 强调文字颜色 2 2" xfId="509"/>
    <cellStyle name="标题 1" xfId="510" builtinId="16"/>
    <cellStyle name="40% - 强调文字颜色 1" xfId="511" builtinId="31"/>
    <cellStyle name="差 3" xfId="512"/>
    <cellStyle name="差_20091215唐河水电站初设(2)_小浪底供水11-07-09_天阳盆地20170327" xfId="513"/>
    <cellStyle name="好_土建部分提供概算的初设工程量表（终版）_小浪底供水核定1调整_天阳盆地20170327" xfId="514"/>
    <cellStyle name="60% - 强调文字颜色 5 3" xfId="515"/>
    <cellStyle name="60% - 强调文字颜色 6 3" xfId="516"/>
    <cellStyle name="差_20100413禹门口供水概算核定-张帆-刘_天阳盆地20170327gai" xfId="517"/>
    <cellStyle name="差_小浪底供水120320" xfId="518"/>
    <cellStyle name="好_三泉水库初设工程量" xfId="519"/>
    <cellStyle name="40% - 强调文字颜色 1 3" xfId="520"/>
    <cellStyle name="标题 1 3" xfId="521"/>
    <cellStyle name="好_雁同灌区20111215" xfId="522"/>
    <cellStyle name="差_册田规划工程量汇总2012.6.25" xfId="523"/>
    <cellStyle name="好_吕庄" xfId="524"/>
    <cellStyle name="差_大同杜庄水库" xfId="525"/>
    <cellStyle name="好_土建部分提供概算的初设工程量表（终版）_LJ 小浪底供水11-07-25_天阳盆地20170327gai" xfId="526"/>
    <cellStyle name="差_20091215唐河水电站初设(2)_小浪底供水核定_天阳盆地20170327" xfId="527"/>
    <cellStyle name="差_东山初设核定6.9ding" xfId="528"/>
    <cellStyle name="好_概算同可研比较情况_小浪底供水11-07-25_天阳盆地20170327gai" xfId="529"/>
    <cellStyle name="差_二期工程量汇总表2011.2.28给(王彩霞)" xfId="530"/>
    <cellStyle name="差_20091215唐河水电站初设(2)_LJ 小浪底供水11-07-25_天阳盆地20170327gai" xfId="531"/>
    <cellStyle name="差_概算同可研比较情况_小浪底供水11-07-09_天阳盆地20170327gai" xfId="532"/>
    <cellStyle name="好_三泉水库初设工程量_小浪底供水120322_天阳盆地20170327gai" xfId="533"/>
    <cellStyle name="差_雁同灌区20111215" xfId="534"/>
    <cellStyle name="差_复件 雁同灌区可研2012.4.23xls" xfId="535"/>
    <cellStyle name="60% - 强调文字颜色 2 2" xfId="536"/>
    <cellStyle name="差_机电支1" xfId="537"/>
    <cellStyle name="差_概算同可研比较情况 2_天阳盆地20170327gai" xfId="538"/>
    <cellStyle name="好_三泉水库初设工程量_天阳盆地20170327gai" xfId="539"/>
    <cellStyle name="差_概算同可研比较情况_Book1完" xfId="540"/>
    <cellStyle name="差_概算同可研比较情况_LJ 小浪底供水11-07-25" xfId="541"/>
    <cellStyle name="好_20090825柏叶口水库概算_小浪底供水12-02-09 (恢复的)" xfId="542"/>
    <cellStyle name="差_概算同可研比较情况_LJ 小浪底供水11-07-25_天阳盆地20170327" xfId="543"/>
    <cellStyle name="差_概算同可研比较情况_LJ 小浪底供水11-07-25_天阳盆地20170327gai" xfId="544"/>
    <cellStyle name="差_天阳盆地20170327gai" xfId="545"/>
    <cellStyle name="差_三泉水库初设工程量_小浪底供水核定调整" xfId="546"/>
    <cellStyle name="差_概算同可研比较情况_复件 20120415中部引黄招标控制价-监理" xfId="547"/>
    <cellStyle name="好_概算同可研比较情况_Book1完" xfId="548"/>
    <cellStyle name="好_概算同可研比较情况 2" xfId="549"/>
    <cellStyle name="差_概算同可研比较情况_复件 20120415中部引黄招标控制价-监理_天阳盆地20170327" xfId="550"/>
    <cellStyle name="差_小浪底引黄灌区201210(3)" xfId="551"/>
    <cellStyle name="差_概算同可研比较情况_复件 20120415中部引黄招标控制价-监理_天阳盆地20170327gai" xfId="552"/>
    <cellStyle name="差_概算定义" xfId="553"/>
    <cellStyle name="常规 27" xfId="554"/>
    <cellStyle name="常规 32" xfId="555"/>
    <cellStyle name="差_土建部分提供概算的初设工程量表（终版）_复件 20120415中部引黄招标控制价-监理" xfId="556"/>
    <cellStyle name="差_概算同可研比较情况_天阳盆地20170327gai" xfId="557"/>
    <cellStyle name="差_概算同可研比较情况_小浪底供水11-07-25" xfId="558"/>
    <cellStyle name="差_概算同可研比较情况_小浪底供水11-07-25_天阳盆地20170327" xfId="559"/>
    <cellStyle name="差_三泉水库初设工程量_天阳盆地20170327" xfId="560"/>
    <cellStyle name="好_垣曲、吕庄工程量10.30" xfId="561"/>
    <cellStyle name="差_概算同可研比较情况_小浪底供水11-07-25_天阳盆地20170327gai" xfId="562"/>
    <cellStyle name="差_Book2" xfId="563"/>
    <cellStyle name="差_概算同可研比较情况_小浪底供水12-02-09" xfId="564"/>
    <cellStyle name="差_201100906雁同估算" xfId="565"/>
    <cellStyle name="差_概算同可研比较情况_小浪底供水12-02-09 (恢复的)" xfId="566"/>
    <cellStyle name="差_概算同可研比较情况_小浪底供水120322_天阳盆地20170327" xfId="567"/>
    <cellStyle name="好_东山初设核定6.9ding" xfId="568"/>
    <cellStyle name="好_20091215唐河水电站初设(2)_雁同供水11-0901" xfId="569"/>
    <cellStyle name="差_概算同可研比较情况_小浪底供水核定" xfId="570"/>
    <cellStyle name="注释 3" xfId="571"/>
    <cellStyle name="差_20090825柏叶口水库概算_复件 20120415中部引黄招标控制价-监理_天阳盆地20170327gai" xfId="572"/>
    <cellStyle name="差_概算同可研比较情况_小浪底供水核定_天阳盆地20170327" xfId="573"/>
    <cellStyle name="好_20090825柏叶口水库概算_小浪底供水12-02-09_天阳盆地20170327gai" xfId="574"/>
    <cellStyle name="差_概算同可研比较情况_小浪底供水核定_天阳盆地20170327gai" xfId="575"/>
    <cellStyle name="差_工程量表" xfId="576"/>
    <cellStyle name="差_三泉水库初设工程量_LJ 小浪底供水11-07-25_天阳盆地20170327" xfId="577"/>
    <cellStyle name="差_概算同可研比较情况_小浪底供水核定1调整_天阳盆地20170327" xfId="578"/>
    <cellStyle name="百分比 2" xfId="579"/>
    <cellStyle name="差_概算同可研比较情况_小浪底供水核定1调整_天阳盆地20170327gai" xfId="580"/>
    <cellStyle name="强调文字颜色 3 3" xfId="581"/>
    <cellStyle name="好_概算同可研比较情况 2_天阳盆地20170327gai" xfId="582"/>
    <cellStyle name="常规 4 3" xfId="583"/>
    <cellStyle name="差_概算同可研比较情况_雁同供水11-0901" xfId="584"/>
    <cellStyle name="好_复件 雁同灌区可研2012.4.23xls" xfId="585"/>
    <cellStyle name="差_工程量（枢纽及取水）" xfId="586"/>
    <cellStyle name="差_20091215唐河水电站初设(2)_小浪底供水核定调整" xfId="587"/>
    <cellStyle name="差_工程量汇总2012.1.6（第二次）" xfId="588"/>
    <cellStyle name="适中 3" xfId="589"/>
    <cellStyle name="好_土建部分提供概算的初设工程量表（终版）_复件 20120415中部引黄招标控制价-监理" xfId="590"/>
    <cellStyle name="差_工程量汇总表0924" xfId="591"/>
    <cellStyle name="好_土建部分提供概算的初设工程量表（终版）_小浪底供水核定_天阳盆地20170327gai" xfId="592"/>
    <cellStyle name="差_20090825柏叶口水库概算_小浪底供水12-02-09 (恢复的)_天阳盆地20170327gai" xfId="593"/>
    <cellStyle name="差_吕庄" xfId="594"/>
    <cellStyle name="差_20091215唐河水电站初设(2)_小浪底供水11-07-25_天阳盆地20170327" xfId="595"/>
    <cellStyle name="差_概算同可研比较情况_小浪底供水11-07-09_天阳盆地20170327" xfId="596"/>
    <cellStyle name="差_三泉水库初设工程量_小浪底供水11-07-09_天阳盆地20170327gai" xfId="597"/>
    <cellStyle name="差_塞上灌区2012.9.29" xfId="598"/>
    <cellStyle name="常规_20100410交城龙门渠估算" xfId="599"/>
    <cellStyle name="差_20090825柏叶口水库概算_小浪底供水12-02-09_天阳盆地20170327" xfId="600"/>
    <cellStyle name="常规 35" xfId="601"/>
    <cellStyle name="差_三泉水库初设工程量" xfId="602"/>
    <cellStyle name="差_三泉水库初设工程量 2" xfId="603"/>
    <cellStyle name="好_土建部分提供概算的初设工程量表（终版）_天阳盆地20170327gai" xfId="604"/>
    <cellStyle name="差_三泉水库初设工程量_LJ 小浪底供水11-07-25_天阳盆地20170327gai" xfId="605"/>
    <cellStyle name="警告文本" xfId="606" builtinId="11"/>
    <cellStyle name="差_三泉水库初设工程量_复件 20120415中部引黄招标控制价-监理_天阳盆地20170327gai" xfId="607"/>
    <cellStyle name="差_土建部分提供概算的初设工程量表（终版）_复件 20120415中部引黄招标控制价-监理_天阳盆地20170327" xfId="608"/>
    <cellStyle name="差_三泉水库初设工程量_天阳盆地20170327gai" xfId="609"/>
    <cellStyle name="差_三泉水库初设工程量_小浪底供水11-07-09" xfId="610"/>
    <cellStyle name="差_20110606桑干河灌区估算" xfId="611"/>
    <cellStyle name="差_三泉水库初设工程量_小浪底供水11-07-09_天阳盆地20170327" xfId="612"/>
    <cellStyle name="差_三泉水库初设工程量_小浪底供水11-07-25" xfId="613"/>
    <cellStyle name="好_土建部分提供概算的初设工程量表（终版）_天阳盆地20170327" xfId="614"/>
    <cellStyle name="常规 4" xfId="615"/>
    <cellStyle name="强调文字颜色 3" xfId="616" builtinId="37"/>
    <cellStyle name="差_三泉水库初设工程量_复件 20120415中部引黄招标控制价-监理" xfId="617"/>
    <cellStyle name="差_三泉水库初设工程量_小浪底供水11-07-25_天阳盆地20170327" xfId="618"/>
    <cellStyle name="差_土建部分提供概算的初设工程量表（终版）_小浪底供水12-02-09" xfId="619"/>
    <cellStyle name="差_三泉水库初设工程量_小浪底供水11-07-25_天阳盆地20170327gai" xfId="620"/>
    <cellStyle name="差_三泉水库初设工程量_小浪底供水12-02-09" xfId="621"/>
    <cellStyle name="常规 36" xfId="622"/>
    <cellStyle name="差_三泉水库初设工程量_小浪底供水12-02-09 (恢复的)" xfId="623"/>
    <cellStyle name="常规_吕庄" xfId="624"/>
    <cellStyle name="差_20091215唐河水电站初设(2)_小浪底供水核定_天阳盆地20170327gai" xfId="625"/>
    <cellStyle name="差_武乡供水20150502" xfId="626"/>
    <cellStyle name="差_20090825柏叶口水库概算" xfId="627"/>
    <cellStyle name="差_三泉水库初设工程量_小浪底供水12-02-09 (恢复的)_天阳盆地20170327" xfId="628"/>
    <cellStyle name="差_20090825柏叶口水库概算_小浪底供水核定1调整" xfId="629"/>
    <cellStyle name="差_土建部分提供概算的初设工程量表（终版） 2_天阳盆地20170327" xfId="630"/>
    <cellStyle name="差_20090825柏叶口水库概算_小浪底供水120320" xfId="631"/>
    <cellStyle name="差_概算同可研比较情况_天阳盆地20170327" xfId="632"/>
    <cellStyle name="差_概算同可研比较情况_小浪底供水12-02-09 (恢复的)_天阳盆地20170327" xfId="633"/>
    <cellStyle name="差_三泉水库初设工程量_小浪底供水12-02-09 (恢复的)_天阳盆地20170327gai" xfId="634"/>
    <cellStyle name="好_20090825柏叶口水库概算_小浪底供水11-07-25" xfId="635"/>
    <cellStyle name="差_土建部分提供概算的初设工程量表（终版）_小浪底供水12-02-09 (恢复的)_天阳盆地20170327" xfId="636"/>
    <cellStyle name="注释 2" xfId="637"/>
    <cellStyle name="差_三泉水库初设工程量_小浪底供水12-02-09_天阳盆地20170327" xfId="638"/>
    <cellStyle name="差_土建部分提供概算的初设工程量表（终版）_雁同供水11-0901" xfId="639"/>
    <cellStyle name="常规 7" xfId="640"/>
    <cellStyle name="强调文字颜色 6" xfId="641" builtinId="49"/>
    <cellStyle name="差_三泉水库初设工程量_小浪底供水12-02-09_天阳盆地20170327gai" xfId="642"/>
    <cellStyle name="差_垣曲、吕庄工程量9.13" xfId="643"/>
    <cellStyle name="差_20110628桑干河灌区估算" xfId="644"/>
    <cellStyle name="差_三泉水库初设工程量_小浪底供水120322" xfId="645"/>
    <cellStyle name="常规 13" xfId="646"/>
    <cellStyle name="差_三泉水库初设工程量_小浪底供水核定" xfId="647"/>
    <cellStyle name="差_三泉水库初设工程量_小浪底供水核定_天阳盆地20170327" xfId="648"/>
    <cellStyle name="差_三泉水库初设工程量_小浪底供水核定_天阳盆地20170327gai" xfId="649"/>
    <cellStyle name="好_晋阳湖供水20140213" xfId="650"/>
    <cellStyle name="差_三泉水库初设工程量_小浪底供水核定1调整" xfId="651"/>
    <cellStyle name="检查单元格 2" xfId="652"/>
    <cellStyle name="差_三泉水库初设工程量_小浪底供水核定1调整_天阳盆地20170327gai" xfId="653"/>
    <cellStyle name="好_20090825柏叶口水库概算_天阳盆地20170327gai" xfId="654"/>
    <cellStyle name="差_水利计算618(1)" xfId="655"/>
    <cellStyle name="差_提工程量1" xfId="656"/>
    <cellStyle name="差_土建部分提供概算的初设工程量表（终版）" xfId="657"/>
    <cellStyle name="差_20091215唐河水电站初设(2)_小浪底供水12-02-09" xfId="658"/>
    <cellStyle name="差_土建部分提供概算的初设工程量表（终版）_Book1完" xfId="659"/>
    <cellStyle name="差_土建部分提供概算的初设工程量表（终版）_LJ 小浪底供水11-07-25" xfId="660"/>
    <cellStyle name="差_土建部分提供概算的初设工程量表（终版）_LJ 小浪底供水11-07-25_天阳盆地20170327gai" xfId="661"/>
    <cellStyle name="常规_珠峰 2 2" xfId="662"/>
    <cellStyle name="差_土建部分提供概算的初设工程量表（终版）_天阳盆地20170327gai" xfId="663"/>
    <cellStyle name="好_20090825柏叶口水库概算_小浪底供水120322" xfId="664"/>
    <cellStyle name="差_土建部分提供概算的初设工程量表（终版）_小浪底供水11-07-09_天阳盆地20170327gai" xfId="665"/>
    <cellStyle name="差_土建部分提供概算的初设工程量表（终版）_小浪底供水11-07-25_天阳盆地20170327gai" xfId="666"/>
    <cellStyle name="差_朔州市西山引黄灌区2000715(两报告）" xfId="667"/>
    <cellStyle name="差_土建部分提供概算的初设工程量表（终版）_小浪底供水12-02-09 (恢复的)_天阳盆地20170327gai" xfId="668"/>
    <cellStyle name="好_20091215唐河水电站初设(2)_小浪底供水核定_天阳盆地20170327" xfId="669"/>
    <cellStyle name="差_三泉水库初设工程量_Book1完" xfId="670"/>
    <cellStyle name="差_土建部分提供概算的初设工程量表（终版）_小浪底供水12-02-09_天阳盆地20170327" xfId="671"/>
    <cellStyle name="差_土建部分提供概算的初设工程量表（终版）_小浪底供水120322_天阳盆地20170327" xfId="672"/>
    <cellStyle name="差_土建部分提供概算的初设工程量表（终版）_小浪底供水120322" xfId="673"/>
    <cellStyle name="好_溢洪道工程量汇总" xfId="674"/>
    <cellStyle name="差_土建部分提供概算的初设工程量表（终版）_小浪底供水12-02-09_天阳盆地20170327gai" xfId="675"/>
    <cellStyle name="差_土建部分提供概算的初设工程量表（终版）_小浪底供水120320" xfId="676"/>
    <cellStyle name="常规 2 5" xfId="677"/>
    <cellStyle name="差_土建部分提供概算的初设工程量表（终版）_小浪底供水120322_天阳盆地20170327gai" xfId="678"/>
    <cellStyle name="好_20091215唐河水电站初设(2)_LJ 小浪底供水11-07-25_天阳盆地20170327gai" xfId="679"/>
    <cellStyle name="差_土建部分提供概算的初设工程量表（终版）_小浪底供水核定" xfId="680"/>
    <cellStyle name="好_土建部分提供概算的初设工程量表（终版）_小浪底供水核定1调整_天阳盆地20170327gai" xfId="681"/>
    <cellStyle name="差_土建部分提供概算的初设工程量表（终版）_小浪底供水核定_天阳盆地20170327gai" xfId="682"/>
    <cellStyle name="好_20091215唐河水电站初设(2) 2_天阳盆地20170327gai" xfId="683"/>
    <cellStyle name="差_土建部分提供概算的初设工程量表（终版）_小浪底供水核定1调整_天阳盆地20170327gai" xfId="684"/>
    <cellStyle name="差_土建部分提供概算的初设工程量表（终版）_小浪底供水核定调整" xfId="685"/>
    <cellStyle name="好_20091215唐河水电站初设(2)_小浪底供水11-07-09" xfId="686"/>
    <cellStyle name="差_小浪底供水11-06" xfId="687"/>
    <cellStyle name="差_小浪底供水11-07-09" xfId="688"/>
    <cellStyle name="差_小浪底供水11-07-25" xfId="689"/>
    <cellStyle name="好_20090825柏叶口水库概算_小浪底供水核定1调整_天阳盆地20170327" xfId="690"/>
    <cellStyle name="常规 16" xfId="691"/>
    <cellStyle name="常规 21" xfId="692"/>
    <cellStyle name="好_三泉水库初设工程量 2_天阳盆地20170327gai" xfId="693"/>
    <cellStyle name="60% - 强调文字颜色 1 3" xfId="694"/>
    <cellStyle name="差_小浪底引黄灌区201204" xfId="695"/>
    <cellStyle name="好_三泉水库初设工程量_小浪底供水120320" xfId="696"/>
    <cellStyle name="差_小浪底引黄灌区201210" xfId="697"/>
    <cellStyle name="差_土建部分提供概算的初设工程量表（终版）_小浪底供水11-07-09" xfId="698"/>
    <cellStyle name="差_小浪底引黄灌区201210(2)" xfId="699"/>
    <cellStyle name="好_三泉水库初设工程量_小浪底供水12-02-09 (恢复的)_天阳盆地20170327" xfId="700"/>
    <cellStyle name="好_概算同可研比较情况_小浪底供水120322" xfId="701"/>
    <cellStyle name="常规_20150212汾河水库初设最终" xfId="702"/>
    <cellStyle name="差_概算同可研比较情况" xfId="703"/>
    <cellStyle name="差_雁同工程量" xfId="704"/>
    <cellStyle name="差_雁同灌区20110906" xfId="705"/>
    <cellStyle name="差_雁同灌区可研2012.8.23xls" xfId="706"/>
    <cellStyle name="差_溢洪道工程量汇总" xfId="707"/>
    <cellStyle name="差_溢洪道工程量汇总_天阳盆地20170327" xfId="708"/>
    <cellStyle name="差_禹门口供水概算二期" xfId="709"/>
    <cellStyle name="千位[0]_GetDateDialog" xfId="710"/>
    <cellStyle name="差_禹门口供水概算核定(4.2)" xfId="711"/>
    <cellStyle name="差_禹门口供水概算核定(4.2)_天阳盆地20170327" xfId="712"/>
    <cellStyle name="好_塞上灌区2012.9.29" xfId="713"/>
    <cellStyle name="好_工程量汇总2012.1.6（第二次）" xfId="714"/>
    <cellStyle name="差_禹门口供水概算核定(4.2)_天阳盆地20170327gai" xfId="715"/>
    <cellStyle name="差_支线" xfId="716"/>
    <cellStyle name="差_中卫市南山台泵站1" xfId="717"/>
    <cellStyle name="好_20090825柏叶口水库概算_小浪底供水11-07-09_天阳盆地20170327gai" xfId="718"/>
    <cellStyle name="常规 10" xfId="719"/>
    <cellStyle name="常规 17" xfId="720"/>
    <cellStyle name="常规 22" xfId="721"/>
    <cellStyle name="常规 18" xfId="722"/>
    <cellStyle name="常规 23" xfId="723"/>
    <cellStyle name="常规 2 2 3" xfId="724"/>
    <cellStyle name="强调文字颜色 1 3" xfId="725"/>
    <cellStyle name="差_20090825柏叶口水库概算_小浪底供水120322_天阳盆地20170327gai" xfId="726"/>
    <cellStyle name="差_小浪底供水核定调整" xfId="727"/>
    <cellStyle name="常规 2 3" xfId="728"/>
    <cellStyle name="常规 2 4" xfId="729"/>
    <cellStyle name="差_概算同可研比较情况_小浪底供水120322_天阳盆地20170327gai" xfId="730"/>
    <cellStyle name="差_20100413禹门口供水概算核定-张帆-刘" xfId="731"/>
    <cellStyle name="常规 2 4 2" xfId="732"/>
    <cellStyle name="强调文字颜色 5 3" xfId="733"/>
    <cellStyle name="差_土建部分提供概算的初设工程量表（终版）_复件 20120415中部引黄招标控制价-监理_天阳盆地20170327gai" xfId="734"/>
    <cellStyle name="常规 2_20090825柏叶口水库概算" xfId="735"/>
    <cellStyle name="千分位_bj22" xfId="736"/>
    <cellStyle name="好_20110628桑干河灌区估算" xfId="737"/>
    <cellStyle name="好_20091215唐河水电站初设(2)_小浪底供水11-07-25_天阳盆地20170327" xfId="738"/>
    <cellStyle name="常规 26" xfId="739"/>
    <cellStyle name="常规 31" xfId="740"/>
    <cellStyle name="40% - 强调文字颜色 6 3" xfId="741"/>
    <cellStyle name="差_20090825柏叶口水库概算_小浪底供水核定1调整_天阳盆地20170327gai" xfId="742"/>
    <cellStyle name="常规 2_工程量清单2013.1.24(陈家湾）" xfId="743"/>
    <cellStyle name="强调文字颜色 2 2" xfId="744"/>
    <cellStyle name="常规 3 2" xfId="745"/>
    <cellStyle name="常规 3_3辛安泉厅核（核定）" xfId="746"/>
  </cellStyles>
  <tableStyles count="0" defaultTableStyle="TableStyleMedium9" defaultPivotStyle="PivotStyleLight16"/>
  <colors>
    <mruColors>
      <color rgb="00FF00FF"/>
      <color rgb="0099CC00"/>
      <color rgb="00008000"/>
      <color rgb="0000B05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20891;&#19996;&#36335;&#31435;&#20132;&#2672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x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20891;&#19996;&#36335;&#31435;&#20132;&#2672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1995;&#21487;&#30740;&#20462;&#25913;2010.4.13-9819.3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1995;&#21487;&#30740;&#20462;&#25913;2010.4.13-9819.3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46;&#22823;&#38534;&#20108;&#3242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522;&#307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80618&#28748;&#27827;&#22320;&#28085;&#25253;&#20215;&#8212;&#35843;&#202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628;&#24066;&#20108;&#26399;&#39044;&#31639;2010.6-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74;&#27827;&#22826;&#21407;&#26611;&#23376;&#27801;&#27827;1.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1995;&#21487;&#30740;&#20462;&#25913;2010.4.13-9819.3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-&#30333;&#33448;&#28393;1#&#20027;&#21464;110KV&#27010;&#31639;(&#22303;&#24314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1-&#30333;&#33448;&#28393;1#&#20027;&#21464;110KV&#27010;&#31639;(&#22303;&#24314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20891;&#19996;&#36335;&#31435;&#20132;&#2672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20891;&#19996;&#36335;&#31435;&#20132;&#2672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"/>
      <sheetName val="材料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施工机械台班费1"/>
      <sheetName val="施工机械台班费2"/>
      <sheetName val="Sheet8 (2)"/>
      <sheetName val="Sheet7 (2)"/>
      <sheetName val="人工单价计算表"/>
      <sheetName val="覆土回填"/>
      <sheetName val="Sheet4"/>
      <sheetName val="Sheet31"/>
      <sheetName val="Sheet30"/>
      <sheetName val="Sheet29"/>
      <sheetName val="Sheet28"/>
      <sheetName val="Sheet27"/>
      <sheetName val="Sheet26"/>
      <sheetName val="Sheet25"/>
      <sheetName val="Sheet24"/>
      <sheetName val="Sheet23"/>
      <sheetName val="Sheet22"/>
      <sheetName val="Sheet21"/>
      <sheetName val="Sheet20"/>
      <sheetName val="Sheet19"/>
      <sheetName val="Sheet18"/>
      <sheetName val="Sheet17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5"/>
      <sheetName val="Sheet3"/>
      <sheetName val="建筑工程概算表"/>
      <sheetName val="金属结构设备及安装工程概算表"/>
      <sheetName val="人工单价计算表1"/>
      <sheetName val="人工单价计算表2"/>
      <sheetName val="人工单价计算表3"/>
      <sheetName val="水泥"/>
      <sheetName val="钢筋"/>
      <sheetName val="木材"/>
      <sheetName val="汽油"/>
      <sheetName val="柴油"/>
      <sheetName val="炸药"/>
      <sheetName val="主要材料价格预算汇总表"/>
      <sheetName val="风水电价格表"/>
      <sheetName val="施工机械台班费单价计算表"/>
      <sheetName val="施工机械台班费单价计算表2"/>
      <sheetName val="混凝土单价计算表"/>
      <sheetName val="砂浆单价计算表"/>
      <sheetName val="单价表01"/>
      <sheetName val="单价表02"/>
      <sheetName val="单价表03"/>
      <sheetName val="单价表04"/>
      <sheetName val="单价表05"/>
      <sheetName val="单价表06"/>
      <sheetName val="单价表07"/>
      <sheetName val="单价表08"/>
      <sheetName val="单价表09"/>
      <sheetName val="单价表10"/>
      <sheetName val="单价表11"/>
      <sheetName val="单价表12"/>
      <sheetName val="单价表13"/>
      <sheetName val="单价表14"/>
      <sheetName val="单价15"/>
      <sheetName val="单价表16"/>
      <sheetName val="单价表17"/>
      <sheetName val="单价表18和19"/>
      <sheetName val="定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材料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评价"/>
      <sheetName val="占地说明"/>
      <sheetName val="占地"/>
      <sheetName val="总概"/>
      <sheetName val="建筑1"/>
      <sheetName val="设备"/>
      <sheetName val="设备 (2)"/>
      <sheetName val="临时"/>
      <sheetName val="独立"/>
      <sheetName val="材差"/>
      <sheetName val="单汇"/>
      <sheetName val="材汇"/>
      <sheetName val="台班"/>
      <sheetName val="工程量"/>
      <sheetName val="A"/>
      <sheetName val="封面"/>
      <sheetName val="监理费"/>
      <sheetName val="设计"/>
      <sheetName val="小河10.22"/>
      <sheetName val="目录"/>
      <sheetName val="进单价"/>
      <sheetName val="人工计"/>
      <sheetName val="预算价"/>
      <sheetName val="dfs"/>
      <sheetName val="砼单价"/>
      <sheetName val="单价1"/>
      <sheetName val="单价"/>
      <sheetName val="Sheet2"/>
      <sheetName val="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评价"/>
      <sheetName val="占地说明"/>
      <sheetName val="占地"/>
      <sheetName val="总概"/>
      <sheetName val="建筑1"/>
      <sheetName val="设备"/>
      <sheetName val="设备 (2)"/>
      <sheetName val="临时"/>
      <sheetName val="独立"/>
      <sheetName val="材差"/>
      <sheetName val="单汇"/>
      <sheetName val="材汇"/>
      <sheetName val="台班"/>
      <sheetName val="工程量"/>
      <sheetName val="A"/>
      <sheetName val="封面"/>
      <sheetName val="监理费"/>
      <sheetName val="设计"/>
      <sheetName val="小河10.22"/>
      <sheetName val="目录"/>
      <sheetName val="进单价"/>
      <sheetName val="人工计"/>
      <sheetName val="预算价"/>
      <sheetName val="dfs"/>
      <sheetName val="砼单价"/>
      <sheetName val="单价1"/>
      <sheetName val="单价"/>
      <sheetName val="Sheet2"/>
      <sheetName val="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1"/>
      <sheetName val="S2"/>
      <sheetName val="S3"/>
      <sheetName val="S4"/>
      <sheetName val="S5"/>
      <sheetName val="S6"/>
      <sheetName val="S7"/>
      <sheetName val="建筑单价"/>
      <sheetName val="设备单价"/>
      <sheetName val="材汇"/>
      <sheetName val="机汇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费用"/>
      <sheetName val="人"/>
      <sheetName val="运费"/>
      <sheetName val="材"/>
      <sheetName val="材汇"/>
      <sheetName val="电"/>
      <sheetName val="机"/>
      <sheetName val="块石"/>
      <sheetName val="砂料"/>
      <sheetName val="堆石料"/>
      <sheetName val="填土"/>
      <sheetName val="围堰"/>
      <sheetName val="坝挖土"/>
      <sheetName val="洞挖土"/>
      <sheetName val="明挖土"/>
      <sheetName val="坝填筑"/>
      <sheetName val="坝挖石"/>
      <sheetName val="石"/>
      <sheetName val="抛石"/>
      <sheetName val="干砌"/>
      <sheetName val="砌石"/>
      <sheetName val="灌"/>
      <sheetName val="机电"/>
      <sheetName val="金结"/>
      <sheetName val="铸铁管价"/>
      <sheetName val="其它"/>
      <sheetName val="路面"/>
      <sheetName val="预砼"/>
      <sheetName val="砼运"/>
      <sheetName val="砼1"/>
      <sheetName val="埋砼石"/>
      <sheetName val="砼井盖"/>
      <sheetName val="工作桥"/>
      <sheetName val="砼墩"/>
      <sheetName val="伸缩缝"/>
      <sheetName val="征地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封面"/>
      <sheetName val="目录"/>
      <sheetName val="目录1"/>
      <sheetName val="汇总"/>
      <sheetName val="Sheet4"/>
      <sheetName val="设计总"/>
      <sheetName val="总11"/>
      <sheetName val="建筑11"/>
      <sheetName val="临时11"/>
      <sheetName val="独立11"/>
      <sheetName val="设计11"/>
      <sheetName val="封面7"/>
      <sheetName val="总7"/>
      <sheetName val="建筑7"/>
      <sheetName val="量总7"/>
      <sheetName val="设备7"/>
      <sheetName val="临时7"/>
      <sheetName val="独立7"/>
      <sheetName val="设计7"/>
      <sheetName val="勘察7"/>
      <sheetName val="总8"/>
      <sheetName val="建筑8"/>
      <sheetName val="设备8"/>
      <sheetName val="临时8"/>
      <sheetName val="独立8"/>
      <sheetName val="设计8"/>
      <sheetName val="勘察8"/>
      <sheetName val="总9"/>
      <sheetName val="建筑9"/>
      <sheetName val="设备9"/>
      <sheetName val="临时9"/>
      <sheetName val="独立9"/>
      <sheetName val="设计9"/>
      <sheetName val="勘察9"/>
      <sheetName val="总10"/>
      <sheetName val="建筑10"/>
      <sheetName val="设备10"/>
      <sheetName val="临时10"/>
      <sheetName val="独立10"/>
      <sheetName val="设计10"/>
      <sheetName val="勘察10"/>
      <sheetName val="总10A"/>
      <sheetName val="建筑10A"/>
      <sheetName val="设备A"/>
      <sheetName val="临时A"/>
      <sheetName val="独立10A"/>
      <sheetName val="设计10A"/>
      <sheetName val="勘察10A"/>
      <sheetName val="单汇"/>
      <sheetName val="材价"/>
      <sheetName val="台班"/>
      <sheetName val="防洪大堤"/>
      <sheetName val="Sheet1"/>
      <sheetName val="目"/>
      <sheetName val="人"/>
      <sheetName val="材价1"/>
      <sheetName val="水"/>
      <sheetName val="砼"/>
      <sheetName val="单价汇"/>
      <sheetName val="单价"/>
      <sheetName val="ZB"/>
      <sheetName val="JZ"/>
      <sheetName val="sb"/>
      <sheetName val="ls"/>
      <sheetName val="QT"/>
      <sheetName val="HZCL"/>
      <sheetName val="HZ1"/>
      <sheetName val="az1"/>
      <sheetName val="总估2"/>
      <sheetName val="建筑2"/>
      <sheetName val="临时2"/>
      <sheetName val="独立2"/>
      <sheetName val="量汇总2"/>
      <sheetName val="ZB3"/>
      <sheetName val="JZ3"/>
      <sheetName val="ls3"/>
      <sheetName val="QT3"/>
      <sheetName val="j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Sheet1"/>
      <sheetName val="总"/>
      <sheetName val="建筑"/>
      <sheetName val="设备"/>
      <sheetName val="临"/>
      <sheetName val="独立"/>
      <sheetName val="独"/>
      <sheetName val="其他"/>
      <sheetName val="单汇"/>
      <sheetName val="材汇"/>
      <sheetName val="台班"/>
      <sheetName val="工程量"/>
      <sheetName val="设计"/>
      <sheetName val="监理"/>
      <sheetName val="p"/>
      <sheetName val="建"/>
      <sheetName val="目"/>
      <sheetName val="人"/>
      <sheetName val="材价"/>
      <sheetName val="砼"/>
      <sheetName val="单"/>
      <sheetName val="单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评价"/>
      <sheetName val="占地说明"/>
      <sheetName val="占地"/>
      <sheetName val="总概"/>
      <sheetName val="建筑1"/>
      <sheetName val="设备"/>
      <sheetName val="设备 (2)"/>
      <sheetName val="临时"/>
      <sheetName val="独立"/>
      <sheetName val="材差"/>
      <sheetName val="单汇"/>
      <sheetName val="材汇"/>
      <sheetName val="台班"/>
      <sheetName val="工程量"/>
      <sheetName val="A"/>
      <sheetName val="封面"/>
      <sheetName val="监理费"/>
      <sheetName val="设计"/>
      <sheetName val="小河10.22"/>
      <sheetName val="目录"/>
      <sheetName val="进单价"/>
      <sheetName val="人工计"/>
      <sheetName val="预算价"/>
      <sheetName val="dfs"/>
      <sheetName val="砼单价"/>
      <sheetName val="单价1"/>
      <sheetName val="单价"/>
      <sheetName val="Sheet2"/>
      <sheetName val="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石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石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参数"/>
      <sheetName val="基础费用表"/>
      <sheetName val="临时报价"/>
      <sheetName val="机械台班"/>
      <sheetName val="材料"/>
      <sheetName val="费率表"/>
      <sheetName val="单价分析表"/>
      <sheetName val="清单"/>
      <sheetName val="清单汇总"/>
      <sheetName val="大宗材料费"/>
      <sheetName val="付款计划"/>
      <sheetName val="总概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参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showZeros="0" tabSelected="1" topLeftCell="A29" workbookViewId="0">
      <selection activeCell="G47" sqref="G47"/>
    </sheetView>
  </sheetViews>
  <sheetFormatPr defaultColWidth="8.75" defaultRowHeight="14.25"/>
  <cols>
    <col min="1" max="1" width="5" style="47" customWidth="1"/>
    <col min="2" max="2" width="27.25" style="47" customWidth="1"/>
    <col min="3" max="3" width="7.75" style="47" customWidth="1"/>
    <col min="4" max="4" width="7" style="47" customWidth="1"/>
    <col min="5" max="5" width="7.5" style="47" customWidth="1"/>
    <col min="6" max="6" width="7.875" style="47" customWidth="1"/>
    <col min="7" max="7" width="17.85" style="47" customWidth="1"/>
    <col min="8" max="8" width="10.25" style="48" customWidth="1"/>
    <col min="9" max="9" width="10.25" style="47" customWidth="1"/>
    <col min="10" max="10" width="12.75" style="47"/>
    <col min="11" max="11" width="8.75" style="47"/>
    <col min="12" max="12" width="12.625" style="47"/>
    <col min="13" max="16384" width="8.75" style="47"/>
  </cols>
  <sheetData>
    <row r="1" ht="20.1" customHeight="1" spans="1:9">
      <c r="A1" s="49" t="s">
        <v>0</v>
      </c>
      <c r="B1" s="49"/>
      <c r="C1" s="50"/>
      <c r="D1" s="51"/>
      <c r="E1" s="51"/>
      <c r="F1" s="50"/>
      <c r="G1" s="53"/>
      <c r="H1" s="69"/>
      <c r="I1" s="85"/>
    </row>
    <row r="2" ht="24.95" customHeight="1" spans="1:9">
      <c r="A2" s="52" t="s">
        <v>1</v>
      </c>
      <c r="B2" s="52"/>
      <c r="C2" s="52"/>
      <c r="D2" s="52"/>
      <c r="E2" s="52"/>
      <c r="F2" s="52"/>
      <c r="G2" s="52"/>
      <c r="H2" s="69"/>
      <c r="I2" s="85"/>
    </row>
    <row r="3" ht="20.1" customHeight="1" spans="1:9">
      <c r="A3" s="51"/>
      <c r="B3" s="53"/>
      <c r="C3" s="50"/>
      <c r="D3" s="51"/>
      <c r="E3" s="70" t="s">
        <v>2</v>
      </c>
      <c r="F3" s="71" t="s">
        <v>3</v>
      </c>
      <c r="G3" s="71"/>
      <c r="H3" s="69"/>
      <c r="I3" s="85"/>
    </row>
    <row r="4" ht="35.1" customHeight="1" spans="1:9">
      <c r="A4" s="54" t="s">
        <v>4</v>
      </c>
      <c r="B4" s="54" t="s">
        <v>5</v>
      </c>
      <c r="C4" s="55" t="s">
        <v>6</v>
      </c>
      <c r="D4" s="56" t="s">
        <v>7</v>
      </c>
      <c r="E4" s="56" t="s">
        <v>8</v>
      </c>
      <c r="F4" s="55" t="s">
        <v>9</v>
      </c>
      <c r="G4" s="54" t="s">
        <v>10</v>
      </c>
      <c r="H4" s="69"/>
      <c r="I4" s="85"/>
    </row>
    <row r="5" ht="20.1" customHeight="1" spans="1:9">
      <c r="A5" s="57" t="s">
        <v>11</v>
      </c>
      <c r="B5" s="58" t="s">
        <v>12</v>
      </c>
      <c r="C5" s="55"/>
      <c r="D5" s="56"/>
      <c r="E5" s="56"/>
      <c r="F5" s="55"/>
      <c r="G5" s="54"/>
      <c r="H5" s="69"/>
      <c r="I5" s="85"/>
    </row>
    <row r="6" ht="20.1" customHeight="1" spans="1:9">
      <c r="A6" s="54"/>
      <c r="B6" s="59" t="s">
        <v>13</v>
      </c>
      <c r="C6" s="60">
        <v>12415</v>
      </c>
      <c r="D6" s="60">
        <v>0</v>
      </c>
      <c r="E6" s="60">
        <v>74</v>
      </c>
      <c r="F6" s="60">
        <v>12341</v>
      </c>
      <c r="G6" s="72"/>
      <c r="H6" s="73"/>
      <c r="I6" s="86"/>
    </row>
    <row r="7" ht="20.1" customHeight="1" spans="1:9">
      <c r="A7" s="54" t="s">
        <v>14</v>
      </c>
      <c r="B7" s="59" t="s">
        <v>15</v>
      </c>
      <c r="C7" s="60">
        <v>11657</v>
      </c>
      <c r="D7" s="60">
        <v>0</v>
      </c>
      <c r="E7" s="60">
        <v>74</v>
      </c>
      <c r="F7" s="60">
        <v>11583</v>
      </c>
      <c r="G7" s="72" t="s">
        <v>16</v>
      </c>
      <c r="H7" s="73"/>
      <c r="I7" s="86"/>
    </row>
    <row r="8" ht="20.1" customHeight="1" spans="1:11">
      <c r="A8" s="54" t="s">
        <v>17</v>
      </c>
      <c r="B8" s="59" t="s">
        <v>18</v>
      </c>
      <c r="C8" s="60">
        <v>6332</v>
      </c>
      <c r="D8" s="60"/>
      <c r="E8" s="60">
        <v>44</v>
      </c>
      <c r="F8" s="60">
        <v>6288</v>
      </c>
      <c r="G8" s="74"/>
      <c r="H8" s="73"/>
      <c r="I8" s="86"/>
      <c r="K8" s="87"/>
    </row>
    <row r="9" ht="20.1" customHeight="1" spans="1:9">
      <c r="A9" s="54" t="s">
        <v>19</v>
      </c>
      <c r="B9" s="59" t="s">
        <v>20</v>
      </c>
      <c r="C9" s="60">
        <v>3555</v>
      </c>
      <c r="D9" s="60"/>
      <c r="E9" s="60">
        <v>24</v>
      </c>
      <c r="F9" s="60">
        <v>3531</v>
      </c>
      <c r="G9" s="74"/>
      <c r="H9" s="73"/>
      <c r="I9" s="86"/>
    </row>
    <row r="10" ht="20.1" customHeight="1" spans="1:9">
      <c r="A10" s="54" t="s">
        <v>21</v>
      </c>
      <c r="B10" s="59" t="s">
        <v>22</v>
      </c>
      <c r="C10" s="60">
        <v>1141</v>
      </c>
      <c r="D10" s="60"/>
      <c r="E10" s="60">
        <v>3</v>
      </c>
      <c r="F10" s="60">
        <v>1138</v>
      </c>
      <c r="G10" s="74"/>
      <c r="H10" s="73"/>
      <c r="I10" s="86"/>
    </row>
    <row r="11" ht="20.1" customHeight="1" spans="1:9">
      <c r="A11" s="54" t="s">
        <v>23</v>
      </c>
      <c r="B11" s="59" t="s">
        <v>24</v>
      </c>
      <c r="C11" s="60">
        <v>629</v>
      </c>
      <c r="D11" s="60"/>
      <c r="E11" s="60">
        <v>3</v>
      </c>
      <c r="F11" s="60">
        <v>626</v>
      </c>
      <c r="G11" s="75"/>
      <c r="H11" s="73"/>
      <c r="I11" s="86"/>
    </row>
    <row r="12" ht="20.1" customHeight="1" spans="1:9">
      <c r="A12" s="61" t="s">
        <v>25</v>
      </c>
      <c r="B12" s="62" t="s">
        <v>26</v>
      </c>
      <c r="C12" s="63">
        <v>119</v>
      </c>
      <c r="D12" s="60"/>
      <c r="E12" s="60">
        <v>0</v>
      </c>
      <c r="F12" s="63">
        <v>119</v>
      </c>
      <c r="G12" s="76"/>
      <c r="H12" s="73"/>
      <c r="I12" s="86"/>
    </row>
    <row r="13" ht="20.1" customHeight="1" spans="1:9">
      <c r="A13" s="54" t="s">
        <v>27</v>
      </c>
      <c r="B13" s="59" t="s">
        <v>28</v>
      </c>
      <c r="C13" s="60">
        <v>161</v>
      </c>
      <c r="D13" s="60"/>
      <c r="E13" s="60">
        <v>0</v>
      </c>
      <c r="F13" s="60">
        <v>161</v>
      </c>
      <c r="G13" s="72"/>
      <c r="H13" s="73"/>
      <c r="I13" s="86"/>
    </row>
    <row r="14" ht="20.1" customHeight="1" spans="1:9">
      <c r="A14" s="54" t="s">
        <v>29</v>
      </c>
      <c r="B14" s="59" t="s">
        <v>30</v>
      </c>
      <c r="C14" s="60">
        <v>90</v>
      </c>
      <c r="D14" s="60"/>
      <c r="E14" s="60">
        <v>0</v>
      </c>
      <c r="F14" s="60">
        <v>90</v>
      </c>
      <c r="G14" s="72"/>
      <c r="H14" s="73"/>
      <c r="I14" s="86"/>
    </row>
    <row r="15" ht="20.1" customHeight="1" spans="1:9">
      <c r="A15" s="54" t="s">
        <v>31</v>
      </c>
      <c r="B15" s="59" t="s">
        <v>32</v>
      </c>
      <c r="C15" s="60">
        <v>388</v>
      </c>
      <c r="D15" s="60">
        <v>0</v>
      </c>
      <c r="E15" s="60">
        <v>0</v>
      </c>
      <c r="F15" s="60">
        <v>388</v>
      </c>
      <c r="G15" s="72"/>
      <c r="H15" s="73"/>
      <c r="I15" s="86"/>
    </row>
    <row r="16" ht="20.1" customHeight="1" spans="1:9">
      <c r="A16" s="54" t="s">
        <v>17</v>
      </c>
      <c r="B16" s="59" t="s">
        <v>33</v>
      </c>
      <c r="C16" s="60">
        <v>153</v>
      </c>
      <c r="D16" s="60"/>
      <c r="E16" s="60">
        <v>0</v>
      </c>
      <c r="F16" s="60">
        <v>153</v>
      </c>
      <c r="G16" s="72"/>
      <c r="H16" s="73"/>
      <c r="I16" s="86"/>
    </row>
    <row r="17" ht="20.1" customHeight="1" spans="1:9">
      <c r="A17" s="54" t="s">
        <v>19</v>
      </c>
      <c r="B17" s="59" t="s">
        <v>32</v>
      </c>
      <c r="C17" s="60">
        <v>235</v>
      </c>
      <c r="D17" s="60"/>
      <c r="E17" s="60">
        <v>0</v>
      </c>
      <c r="F17" s="60">
        <v>235</v>
      </c>
      <c r="G17" s="72"/>
      <c r="H17" s="73"/>
      <c r="I17" s="86"/>
    </row>
    <row r="18" ht="20.1" customHeight="1" spans="1:9">
      <c r="A18" s="54"/>
      <c r="B18" s="59" t="s">
        <v>34</v>
      </c>
      <c r="C18" s="60">
        <v>414</v>
      </c>
      <c r="D18" s="60">
        <v>0</v>
      </c>
      <c r="E18" s="60">
        <v>0</v>
      </c>
      <c r="F18" s="60">
        <v>414</v>
      </c>
      <c r="G18" s="72"/>
      <c r="H18" s="73"/>
      <c r="I18" s="86"/>
    </row>
    <row r="19" ht="20.1" customHeight="1" spans="1:9">
      <c r="A19" s="54" t="s">
        <v>14</v>
      </c>
      <c r="B19" s="59" t="s">
        <v>35</v>
      </c>
      <c r="C19" s="60">
        <v>24</v>
      </c>
      <c r="D19" s="60"/>
      <c r="E19" s="60">
        <v>0</v>
      </c>
      <c r="F19" s="60">
        <v>24</v>
      </c>
      <c r="G19" s="72"/>
      <c r="H19" s="73"/>
      <c r="I19" s="86"/>
    </row>
    <row r="20" ht="18" customHeight="1" spans="1:9">
      <c r="A20" s="54" t="s">
        <v>25</v>
      </c>
      <c r="B20" s="59" t="s">
        <v>36</v>
      </c>
      <c r="C20" s="60">
        <v>122</v>
      </c>
      <c r="D20" s="60"/>
      <c r="E20" s="60">
        <v>0</v>
      </c>
      <c r="F20" s="60">
        <v>122</v>
      </c>
      <c r="G20" s="72"/>
      <c r="H20" s="73"/>
      <c r="I20" s="86"/>
    </row>
    <row r="21" ht="20.1" customHeight="1" spans="1:11">
      <c r="A21" s="54" t="s">
        <v>27</v>
      </c>
      <c r="B21" s="59" t="s">
        <v>37</v>
      </c>
      <c r="C21" s="60">
        <v>208</v>
      </c>
      <c r="D21" s="60"/>
      <c r="E21" s="60">
        <v>0</v>
      </c>
      <c r="F21" s="60">
        <v>208</v>
      </c>
      <c r="G21" s="72"/>
      <c r="H21" s="73"/>
      <c r="I21" s="86"/>
      <c r="K21" s="87"/>
    </row>
    <row r="22" ht="20.1" customHeight="1" spans="1:11">
      <c r="A22" s="54" t="s">
        <v>29</v>
      </c>
      <c r="B22" s="59" t="s">
        <v>38</v>
      </c>
      <c r="C22" s="60">
        <v>60</v>
      </c>
      <c r="D22" s="60"/>
      <c r="E22" s="60">
        <v>0</v>
      </c>
      <c r="F22" s="60">
        <v>60</v>
      </c>
      <c r="G22" s="72"/>
      <c r="H22" s="73"/>
      <c r="I22" s="86"/>
      <c r="K22" s="87"/>
    </row>
    <row r="23" ht="20.1" customHeight="1" spans="1:9">
      <c r="A23" s="54"/>
      <c r="B23" s="64" t="s">
        <v>39</v>
      </c>
      <c r="C23" s="60">
        <v>171</v>
      </c>
      <c r="D23" s="60">
        <v>0</v>
      </c>
      <c r="E23" s="60">
        <v>0</v>
      </c>
      <c r="F23" s="60">
        <v>171</v>
      </c>
      <c r="G23" s="74"/>
      <c r="H23" s="73"/>
      <c r="I23" s="86"/>
    </row>
    <row r="24" ht="20.1" customHeight="1" spans="1:9">
      <c r="A24" s="54" t="s">
        <v>14</v>
      </c>
      <c r="B24" s="65" t="s">
        <v>40</v>
      </c>
      <c r="C24" s="60">
        <v>146</v>
      </c>
      <c r="D24" s="60">
        <v>0</v>
      </c>
      <c r="E24" s="60">
        <v>0</v>
      </c>
      <c r="F24" s="60">
        <v>146</v>
      </c>
      <c r="G24" s="75"/>
      <c r="H24" s="73"/>
      <c r="I24" s="86"/>
    </row>
    <row r="25" ht="20.1" customHeight="1" spans="1:9">
      <c r="A25" s="54" t="s">
        <v>25</v>
      </c>
      <c r="B25" s="65" t="s">
        <v>41</v>
      </c>
      <c r="C25" s="60">
        <v>25</v>
      </c>
      <c r="D25" s="60">
        <v>0</v>
      </c>
      <c r="E25" s="60">
        <v>0</v>
      </c>
      <c r="F25" s="60">
        <v>25</v>
      </c>
      <c r="G25" s="77"/>
      <c r="H25" s="73"/>
      <c r="I25" s="86"/>
    </row>
    <row r="26" ht="20.1" customHeight="1" spans="1:9">
      <c r="A26" s="54"/>
      <c r="B26" s="59" t="s">
        <v>42</v>
      </c>
      <c r="C26" s="60">
        <v>849</v>
      </c>
      <c r="D26" s="60">
        <v>0</v>
      </c>
      <c r="E26" s="60">
        <v>6</v>
      </c>
      <c r="F26" s="60">
        <v>843</v>
      </c>
      <c r="G26" s="72"/>
      <c r="H26" s="73"/>
      <c r="I26" s="86"/>
    </row>
    <row r="27" ht="20.1" customHeight="1" spans="1:9">
      <c r="A27" s="54" t="s">
        <v>14</v>
      </c>
      <c r="B27" s="59" t="s">
        <v>43</v>
      </c>
      <c r="C27" s="60">
        <v>139</v>
      </c>
      <c r="D27" s="60"/>
      <c r="E27" s="60">
        <v>3</v>
      </c>
      <c r="F27" s="60">
        <v>136</v>
      </c>
      <c r="G27" s="72"/>
      <c r="H27" s="73"/>
      <c r="I27" s="86"/>
    </row>
    <row r="28" ht="20.1" customHeight="1" spans="1:9">
      <c r="A28" s="54" t="s">
        <v>25</v>
      </c>
      <c r="B28" s="59" t="s">
        <v>44</v>
      </c>
      <c r="C28" s="60">
        <v>5</v>
      </c>
      <c r="D28" s="60"/>
      <c r="E28" s="60">
        <v>0</v>
      </c>
      <c r="F28" s="60">
        <v>5</v>
      </c>
      <c r="G28" s="72"/>
      <c r="H28" s="73"/>
      <c r="I28" s="86"/>
    </row>
    <row r="29" ht="20.1" customHeight="1" spans="1:9">
      <c r="A29" s="54" t="s">
        <v>27</v>
      </c>
      <c r="B29" s="59" t="s">
        <v>45</v>
      </c>
      <c r="C29" s="60">
        <v>240</v>
      </c>
      <c r="D29" s="60"/>
      <c r="E29" s="60">
        <v>0</v>
      </c>
      <c r="F29" s="60">
        <v>240</v>
      </c>
      <c r="G29" s="72"/>
      <c r="H29" s="73"/>
      <c r="I29" s="86"/>
    </row>
    <row r="30" ht="27" customHeight="1" spans="1:9">
      <c r="A30" s="54" t="s">
        <v>29</v>
      </c>
      <c r="B30" s="59" t="s">
        <v>46</v>
      </c>
      <c r="C30" s="63">
        <v>465</v>
      </c>
      <c r="D30" s="60"/>
      <c r="E30" s="60">
        <v>3</v>
      </c>
      <c r="F30" s="60">
        <v>462</v>
      </c>
      <c r="G30" s="72" t="s">
        <v>47</v>
      </c>
      <c r="H30" s="73"/>
      <c r="I30" s="86"/>
    </row>
    <row r="31" ht="20.1" customHeight="1" spans="1:9">
      <c r="A31" s="54"/>
      <c r="B31" s="59" t="s">
        <v>48</v>
      </c>
      <c r="C31" s="60">
        <v>2415</v>
      </c>
      <c r="D31" s="60">
        <v>71</v>
      </c>
      <c r="E31" s="60">
        <v>130</v>
      </c>
      <c r="F31" s="60">
        <v>2356</v>
      </c>
      <c r="G31" s="72"/>
      <c r="H31" s="73"/>
      <c r="I31" s="86"/>
    </row>
    <row r="32" ht="20.1" customHeight="1" spans="1:9">
      <c r="A32" s="54" t="s">
        <v>14</v>
      </c>
      <c r="B32" s="59" t="s">
        <v>49</v>
      </c>
      <c r="C32" s="60">
        <v>602</v>
      </c>
      <c r="D32" s="60"/>
      <c r="E32" s="60">
        <v>4</v>
      </c>
      <c r="F32" s="60">
        <v>598</v>
      </c>
      <c r="G32" s="78"/>
      <c r="H32" s="73"/>
      <c r="I32" s="86"/>
    </row>
    <row r="33" ht="28" customHeight="1" spans="1:12">
      <c r="A33" s="54" t="s">
        <v>25</v>
      </c>
      <c r="B33" s="59" t="s">
        <v>50</v>
      </c>
      <c r="C33" s="60">
        <v>219</v>
      </c>
      <c r="D33" s="60">
        <v>71</v>
      </c>
      <c r="E33" s="60"/>
      <c r="F33" s="60">
        <v>290</v>
      </c>
      <c r="G33" s="79" t="s">
        <v>51</v>
      </c>
      <c r="H33" s="73"/>
      <c r="I33" s="86"/>
      <c r="J33" s="88"/>
      <c r="L33" s="89"/>
    </row>
    <row r="34" ht="20.1" customHeight="1" spans="1:20">
      <c r="A34" s="54" t="s">
        <v>27</v>
      </c>
      <c r="B34" s="59" t="s">
        <v>52</v>
      </c>
      <c r="C34" s="60">
        <v>88</v>
      </c>
      <c r="D34" s="60"/>
      <c r="E34" s="60">
        <v>0</v>
      </c>
      <c r="F34" s="60">
        <v>88</v>
      </c>
      <c r="G34" s="79"/>
      <c r="H34" s="73"/>
      <c r="I34" s="86"/>
      <c r="J34" s="88"/>
      <c r="Q34" s="91"/>
      <c r="R34" s="91"/>
      <c r="S34" s="91"/>
      <c r="T34" s="91"/>
    </row>
    <row r="35" ht="20.1" customHeight="1" spans="1:20">
      <c r="A35" s="54" t="s">
        <v>29</v>
      </c>
      <c r="B35" s="59" t="s">
        <v>53</v>
      </c>
      <c r="C35" s="60">
        <v>1444</v>
      </c>
      <c r="D35" s="60">
        <v>0</v>
      </c>
      <c r="E35" s="60">
        <v>126</v>
      </c>
      <c r="F35" s="60">
        <v>1318</v>
      </c>
      <c r="G35" s="79"/>
      <c r="H35" s="73"/>
      <c r="I35" s="86"/>
      <c r="J35" s="88"/>
      <c r="Q35" s="91"/>
      <c r="R35" s="91"/>
      <c r="S35" s="91"/>
      <c r="T35" s="91"/>
    </row>
    <row r="36" ht="20.1" customHeight="1" spans="1:20">
      <c r="A36" s="54" t="s">
        <v>17</v>
      </c>
      <c r="B36" s="59" t="s">
        <v>54</v>
      </c>
      <c r="C36" s="60">
        <v>94</v>
      </c>
      <c r="D36" s="60"/>
      <c r="E36" s="60">
        <v>0</v>
      </c>
      <c r="F36" s="60">
        <v>94</v>
      </c>
      <c r="G36" s="79"/>
      <c r="H36" s="73"/>
      <c r="I36" s="86"/>
      <c r="J36" s="90"/>
      <c r="Q36" s="91"/>
      <c r="R36" s="91"/>
      <c r="S36" s="91"/>
      <c r="T36" s="91"/>
    </row>
    <row r="37" ht="26.1" customHeight="1" spans="1:20">
      <c r="A37" s="54" t="s">
        <v>19</v>
      </c>
      <c r="B37" s="59" t="s">
        <v>53</v>
      </c>
      <c r="C37" s="60">
        <v>1350</v>
      </c>
      <c r="D37" s="60">
        <v>0</v>
      </c>
      <c r="E37" s="60">
        <v>126</v>
      </c>
      <c r="F37" s="60">
        <v>1224</v>
      </c>
      <c r="G37" s="79"/>
      <c r="H37" s="73"/>
      <c r="I37" s="86"/>
      <c r="J37" s="90"/>
      <c r="L37" s="89"/>
      <c r="Q37" s="91"/>
      <c r="R37" s="91"/>
      <c r="S37" s="91"/>
      <c r="T37" s="91"/>
    </row>
    <row r="38" ht="26.1" customHeight="1" spans="1:20">
      <c r="A38" s="54"/>
      <c r="B38" s="59" t="s">
        <v>55</v>
      </c>
      <c r="C38" s="60">
        <v>748</v>
      </c>
      <c r="D38" s="60"/>
      <c r="E38" s="60">
        <v>120</v>
      </c>
      <c r="F38" s="60">
        <v>628</v>
      </c>
      <c r="G38" s="80" t="s">
        <v>56</v>
      </c>
      <c r="H38" s="73"/>
      <c r="I38" s="86"/>
      <c r="J38" s="90"/>
      <c r="L38" s="89"/>
      <c r="Q38" s="91"/>
      <c r="R38" s="91"/>
      <c r="S38" s="91"/>
      <c r="T38" s="91"/>
    </row>
    <row r="39" ht="26.1" customHeight="1" spans="1:20">
      <c r="A39" s="54"/>
      <c r="B39" s="59" t="s">
        <v>57</v>
      </c>
      <c r="C39" s="60">
        <v>602</v>
      </c>
      <c r="D39" s="60"/>
      <c r="E39" s="60">
        <v>6</v>
      </c>
      <c r="F39" s="60">
        <v>596</v>
      </c>
      <c r="G39" s="81"/>
      <c r="H39" s="73"/>
      <c r="I39" s="86"/>
      <c r="J39" s="90"/>
      <c r="L39" s="89"/>
      <c r="Q39" s="91"/>
      <c r="R39" s="91"/>
      <c r="S39" s="91"/>
      <c r="T39" s="91"/>
    </row>
    <row r="40" ht="20.1" customHeight="1" spans="1:20">
      <c r="A40" s="54" t="s">
        <v>31</v>
      </c>
      <c r="B40" s="59" t="s">
        <v>58</v>
      </c>
      <c r="C40" s="60">
        <v>62</v>
      </c>
      <c r="D40" s="60"/>
      <c r="E40" s="60">
        <v>0</v>
      </c>
      <c r="F40" s="60">
        <v>62</v>
      </c>
      <c r="G40" s="78"/>
      <c r="H40" s="73"/>
      <c r="I40" s="86"/>
      <c r="Q40" s="91"/>
      <c r="R40" s="91"/>
      <c r="S40" s="91"/>
      <c r="T40" s="91"/>
    </row>
    <row r="41" ht="20.1" customHeight="1" spans="1:20">
      <c r="A41" s="54"/>
      <c r="B41" s="59" t="s">
        <v>59</v>
      </c>
      <c r="C41" s="60">
        <v>16264</v>
      </c>
      <c r="D41" s="60">
        <v>71</v>
      </c>
      <c r="E41" s="60">
        <v>210</v>
      </c>
      <c r="F41" s="60">
        <v>16125</v>
      </c>
      <c r="G41" s="72"/>
      <c r="H41" s="73"/>
      <c r="I41" s="86"/>
      <c r="Q41" s="91"/>
      <c r="R41" s="91"/>
      <c r="S41" s="91"/>
      <c r="T41" s="91"/>
    </row>
    <row r="42" ht="20.1" customHeight="1" spans="1:20">
      <c r="A42" s="54"/>
      <c r="B42" s="59" t="s">
        <v>60</v>
      </c>
      <c r="C42" s="60">
        <v>811</v>
      </c>
      <c r="D42" s="60"/>
      <c r="E42" s="60">
        <v>5</v>
      </c>
      <c r="F42" s="60">
        <v>806</v>
      </c>
      <c r="G42" s="72"/>
      <c r="H42" s="73"/>
      <c r="I42" s="86"/>
      <c r="Q42" s="91"/>
      <c r="R42" s="91"/>
      <c r="S42" s="91"/>
      <c r="T42" s="91"/>
    </row>
    <row r="43" ht="20.1" customHeight="1" spans="1:9">
      <c r="A43" s="54"/>
      <c r="B43" s="66" t="s">
        <v>61</v>
      </c>
      <c r="C43" s="60">
        <v>17075</v>
      </c>
      <c r="D43" s="60">
        <v>71</v>
      </c>
      <c r="E43" s="60">
        <v>215</v>
      </c>
      <c r="F43" s="60">
        <v>16931</v>
      </c>
      <c r="G43" s="72"/>
      <c r="H43" s="73"/>
      <c r="I43" s="86"/>
    </row>
    <row r="44" ht="29" customHeight="1" spans="1:11">
      <c r="A44" s="67" t="s">
        <v>62</v>
      </c>
      <c r="B44" s="58" t="s">
        <v>63</v>
      </c>
      <c r="C44" s="60">
        <v>7727</v>
      </c>
      <c r="D44" s="60"/>
      <c r="E44" s="60">
        <v>81</v>
      </c>
      <c r="F44" s="60">
        <v>7646</v>
      </c>
      <c r="G44" s="72" t="s">
        <v>64</v>
      </c>
      <c r="H44" s="73"/>
      <c r="I44" s="86"/>
      <c r="K44" s="87"/>
    </row>
    <row r="45" ht="20.1" customHeight="1" spans="1:9">
      <c r="A45" s="67" t="s">
        <v>65</v>
      </c>
      <c r="B45" s="58" t="s">
        <v>66</v>
      </c>
      <c r="C45" s="60">
        <v>235</v>
      </c>
      <c r="D45" s="60"/>
      <c r="E45" s="60">
        <v>0</v>
      </c>
      <c r="F45" s="60">
        <v>235</v>
      </c>
      <c r="G45" s="60"/>
      <c r="H45" s="73"/>
      <c r="I45" s="86"/>
    </row>
    <row r="46" ht="41" customHeight="1" spans="1:9">
      <c r="A46" s="67" t="s">
        <v>67</v>
      </c>
      <c r="B46" s="58" t="s">
        <v>68</v>
      </c>
      <c r="C46" s="60">
        <v>509</v>
      </c>
      <c r="D46" s="60"/>
      <c r="E46" s="60">
        <v>47</v>
      </c>
      <c r="F46" s="60">
        <v>462</v>
      </c>
      <c r="G46" s="82" t="s">
        <v>69</v>
      </c>
      <c r="H46" s="73"/>
      <c r="I46" s="86"/>
    </row>
    <row r="47" ht="20.1" customHeight="1" spans="1:9">
      <c r="A47" s="67"/>
      <c r="B47" s="66" t="s">
        <v>70</v>
      </c>
      <c r="C47" s="60">
        <v>25546</v>
      </c>
      <c r="D47" s="60">
        <v>71</v>
      </c>
      <c r="E47" s="60">
        <v>343</v>
      </c>
      <c r="F47" s="60">
        <v>25274</v>
      </c>
      <c r="G47" s="60"/>
      <c r="H47" s="73"/>
      <c r="I47" s="86"/>
    </row>
    <row r="49" spans="8:8">
      <c r="H49" s="83"/>
    </row>
    <row r="50" spans="2:8">
      <c r="B50" s="68"/>
      <c r="H50" s="83"/>
    </row>
    <row r="51" spans="2:2">
      <c r="B51" s="68"/>
    </row>
    <row r="52" spans="2:6">
      <c r="B52" s="68"/>
      <c r="F52" s="84"/>
    </row>
  </sheetData>
  <mergeCells count="4">
    <mergeCell ref="A1:B1"/>
    <mergeCell ref="A2:G2"/>
    <mergeCell ref="F3:G3"/>
    <mergeCell ref="G38:G3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0">
    <tabColor indexed="14"/>
  </sheetPr>
  <dimension ref="A1:I97"/>
  <sheetViews>
    <sheetView workbookViewId="0">
      <selection activeCell="A1" sqref="A1:G1"/>
    </sheetView>
  </sheetViews>
  <sheetFormatPr defaultColWidth="9" defaultRowHeight="20.25" customHeight="1"/>
  <cols>
    <col min="1" max="1" width="5" style="3" customWidth="1"/>
    <col min="2" max="2" width="30" style="3" customWidth="1"/>
    <col min="3" max="4" width="12.625" style="3" customWidth="1"/>
    <col min="5" max="5" width="13.125" style="3" customWidth="1"/>
    <col min="6" max="6" width="12" style="3" customWidth="1"/>
    <col min="7" max="7" width="11.25" style="3"/>
    <col min="8" max="8" width="5.375" style="3" customWidth="1"/>
    <col min="9" max="9" width="9.375" style="3"/>
    <col min="10" max="16384" width="9" style="3"/>
  </cols>
  <sheetData>
    <row r="1" customHeight="1" spans="1:7">
      <c r="A1" s="4" t="s">
        <v>71</v>
      </c>
      <c r="B1" s="4"/>
      <c r="C1" s="4"/>
      <c r="D1" s="4"/>
      <c r="E1" s="4"/>
      <c r="F1" s="4"/>
      <c r="G1" s="33"/>
    </row>
    <row r="2" s="1" customFormat="1" ht="15" customHeight="1" spans="1:6">
      <c r="A2" s="1" t="s">
        <v>72</v>
      </c>
      <c r="C2" s="5"/>
      <c r="D2" s="5"/>
      <c r="F2" s="5" t="s">
        <v>73</v>
      </c>
    </row>
    <row r="3" s="1" customFormat="1" ht="15" customHeight="1" spans="1:7">
      <c r="A3" s="6" t="s">
        <v>4</v>
      </c>
      <c r="B3" s="7" t="s">
        <v>74</v>
      </c>
      <c r="C3" s="7" t="s">
        <v>75</v>
      </c>
      <c r="D3" s="8" t="s">
        <v>76</v>
      </c>
      <c r="E3" s="34"/>
      <c r="F3" s="34"/>
      <c r="G3" s="7" t="s">
        <v>77</v>
      </c>
    </row>
    <row r="4" s="1" customFormat="1" ht="15" customHeight="1" spans="1:7">
      <c r="A4" s="9"/>
      <c r="B4" s="10"/>
      <c r="C4" s="11"/>
      <c r="D4" s="12" t="s">
        <v>78</v>
      </c>
      <c r="E4" s="12" t="s">
        <v>79</v>
      </c>
      <c r="F4" s="8" t="s">
        <v>80</v>
      </c>
      <c r="G4" s="11"/>
    </row>
    <row r="5" s="1" customFormat="1" ht="15" customHeight="1" spans="1:7">
      <c r="A5" s="9" t="s">
        <v>14</v>
      </c>
      <c r="B5" s="13" t="s">
        <v>81</v>
      </c>
      <c r="C5" s="12"/>
      <c r="D5" s="12"/>
      <c r="E5" s="12"/>
      <c r="F5" s="8"/>
      <c r="G5" s="13"/>
    </row>
    <row r="6" s="1" customFormat="1" ht="15" customHeight="1" spans="1:7">
      <c r="A6" s="9">
        <v>1</v>
      </c>
      <c r="B6" s="14" t="s">
        <v>82</v>
      </c>
      <c r="C6" s="15" t="e">
        <f>#REF!/10000</f>
        <v>#REF!</v>
      </c>
      <c r="D6" s="15"/>
      <c r="E6" s="15"/>
      <c r="F6" s="35"/>
      <c r="G6" s="19" t="e">
        <f>SUM(C6,F6)</f>
        <v>#REF!</v>
      </c>
    </row>
    <row r="7" s="1" customFormat="1" ht="15" customHeight="1" spans="1:7">
      <c r="A7" s="9">
        <v>2</v>
      </c>
      <c r="B7" s="14" t="s">
        <v>83</v>
      </c>
      <c r="C7" s="16" t="e">
        <f>#REF!/10000+#REF!/10000</f>
        <v>#REF!</v>
      </c>
      <c r="D7" s="16"/>
      <c r="E7" s="15"/>
      <c r="F7" s="35"/>
      <c r="G7" s="19" t="e">
        <f>SUM(C7,F7)</f>
        <v>#REF!</v>
      </c>
    </row>
    <row r="8" s="1" customFormat="1" ht="15" customHeight="1" spans="1:7">
      <c r="A8" s="9">
        <v>3</v>
      </c>
      <c r="B8" s="14" t="s">
        <v>84</v>
      </c>
      <c r="C8" s="16" t="e">
        <f>#REF!/10000+#REF!/10000</f>
        <v>#REF!</v>
      </c>
      <c r="D8" s="15"/>
      <c r="E8" s="15"/>
      <c r="F8" s="35"/>
      <c r="G8" s="19"/>
    </row>
    <row r="9" s="1" customFormat="1" ht="15" customHeight="1" spans="1:7">
      <c r="A9" s="9">
        <v>4</v>
      </c>
      <c r="B9" s="14" t="s">
        <v>85</v>
      </c>
      <c r="C9" s="17" t="e">
        <f>#REF!/10000</f>
        <v>#REF!</v>
      </c>
      <c r="D9" s="17"/>
      <c r="E9" s="17"/>
      <c r="F9" s="35"/>
      <c r="G9" s="19" t="e">
        <f>SUM(C9,F9)</f>
        <v>#REF!</v>
      </c>
    </row>
    <row r="10" s="1" customFormat="1" ht="15" customHeight="1" spans="1:9">
      <c r="A10" s="18"/>
      <c r="B10" s="13" t="s">
        <v>86</v>
      </c>
      <c r="C10" s="19" t="e">
        <f>SUM(C6:C9)</f>
        <v>#REF!</v>
      </c>
      <c r="D10" s="19"/>
      <c r="E10" s="19"/>
      <c r="F10" s="36"/>
      <c r="G10" s="19" t="e">
        <f>SUM(C10,F10)</f>
        <v>#REF!</v>
      </c>
      <c r="I10" s="42"/>
    </row>
    <row r="11" s="1" customFormat="1" ht="15" customHeight="1" spans="1:7">
      <c r="A11" s="18"/>
      <c r="B11" s="13" t="s">
        <v>87</v>
      </c>
      <c r="C11" s="19" t="e">
        <f>#REF!/10000</f>
        <v>#REF!</v>
      </c>
      <c r="D11" s="19"/>
      <c r="E11" s="19"/>
      <c r="F11" s="36"/>
      <c r="G11" s="19" t="e">
        <f>SUM(C11,F11)</f>
        <v>#REF!</v>
      </c>
    </row>
    <row r="12" s="1" customFormat="1" ht="15" customHeight="1" spans="1:9">
      <c r="A12" s="18"/>
      <c r="B12" s="13" t="s">
        <v>88</v>
      </c>
      <c r="C12" s="20" t="e">
        <f>#REF!</f>
        <v>#REF!</v>
      </c>
      <c r="D12" s="20"/>
      <c r="E12" s="20"/>
      <c r="F12" s="37"/>
      <c r="G12" s="19"/>
      <c r="I12" s="43"/>
    </row>
    <row r="13" s="1" customFormat="1" ht="15" customHeight="1" spans="1:9">
      <c r="A13" s="18"/>
      <c r="B13" s="13" t="s">
        <v>77</v>
      </c>
      <c r="C13" s="19" t="e">
        <f>SUM(C10:C12)</f>
        <v>#REF!</v>
      </c>
      <c r="D13" s="19"/>
      <c r="E13" s="19"/>
      <c r="F13" s="36"/>
      <c r="G13" s="19" t="e">
        <f>SUM(C13,F13)</f>
        <v>#REF!</v>
      </c>
      <c r="I13" s="42"/>
    </row>
    <row r="14" s="1" customFormat="1" ht="15" customHeight="1" spans="1:7">
      <c r="A14" s="18"/>
      <c r="B14" s="13" t="s">
        <v>81</v>
      </c>
      <c r="C14" s="19" t="e">
        <f>C13</f>
        <v>#REF!</v>
      </c>
      <c r="D14" s="19"/>
      <c r="E14" s="19"/>
      <c r="F14" s="36"/>
      <c r="G14" s="19" t="e">
        <f>SUM(C14,F14)</f>
        <v>#REF!</v>
      </c>
    </row>
    <row r="15" s="1" customFormat="1" ht="15" customHeight="1" spans="1:7">
      <c r="A15" s="18" t="s">
        <v>25</v>
      </c>
      <c r="B15" s="13" t="s">
        <v>89</v>
      </c>
      <c r="C15" s="20"/>
      <c r="D15" s="20"/>
      <c r="E15" s="20"/>
      <c r="F15" s="37"/>
      <c r="G15" s="19"/>
    </row>
    <row r="16" s="1" customFormat="1" ht="15" customHeight="1" spans="1:7">
      <c r="A16" s="18">
        <v>1</v>
      </c>
      <c r="B16" s="13" t="s">
        <v>90</v>
      </c>
      <c r="C16" s="13">
        <v>1.04</v>
      </c>
      <c r="D16" s="13"/>
      <c r="E16" s="13"/>
      <c r="F16" s="38"/>
      <c r="G16" s="19"/>
    </row>
    <row r="17" s="1" customFormat="1" ht="15" customHeight="1" spans="1:7">
      <c r="A17" s="18">
        <v>2</v>
      </c>
      <c r="B17" s="13" t="s">
        <v>91</v>
      </c>
      <c r="C17" s="19">
        <v>1</v>
      </c>
      <c r="D17" s="19"/>
      <c r="E17" s="19"/>
      <c r="F17" s="38"/>
      <c r="G17" s="19"/>
    </row>
    <row r="18" s="1" customFormat="1" ht="15" customHeight="1" spans="1:9">
      <c r="A18" s="21">
        <v>3</v>
      </c>
      <c r="B18" s="22" t="s">
        <v>92</v>
      </c>
      <c r="C18" s="23">
        <v>1</v>
      </c>
      <c r="D18" s="23"/>
      <c r="E18" s="23"/>
      <c r="F18" s="39"/>
      <c r="G18" s="19"/>
      <c r="I18" s="42"/>
    </row>
    <row r="19" s="1" customFormat="1" ht="15" customHeight="1" spans="1:7">
      <c r="A19" s="18">
        <v>4</v>
      </c>
      <c r="B19" s="13" t="s">
        <v>93</v>
      </c>
      <c r="C19" s="24">
        <v>0</v>
      </c>
      <c r="D19" s="24"/>
      <c r="E19" s="24"/>
      <c r="F19" s="38"/>
      <c r="G19" s="19"/>
    </row>
    <row r="20" s="1" customFormat="1" ht="15" customHeight="1" spans="1:7">
      <c r="A20" s="18">
        <v>5</v>
      </c>
      <c r="B20" s="13" t="s">
        <v>94</v>
      </c>
      <c r="C20" s="25">
        <v>1</v>
      </c>
      <c r="D20" s="19"/>
      <c r="E20" s="19"/>
      <c r="F20" s="38"/>
      <c r="G20" s="19"/>
    </row>
    <row r="21" s="1" customFormat="1" ht="15" customHeight="1" spans="1:7">
      <c r="A21" s="26">
        <v>6</v>
      </c>
      <c r="B21" s="27" t="s">
        <v>95</v>
      </c>
      <c r="C21" s="28">
        <v>1.15</v>
      </c>
      <c r="D21" s="28"/>
      <c r="E21" s="28"/>
      <c r="F21" s="40"/>
      <c r="G21" s="19"/>
    </row>
    <row r="22" s="1" customFormat="1" ht="15" customHeight="1" spans="1:7">
      <c r="A22" s="18" t="s">
        <v>27</v>
      </c>
      <c r="B22" s="13" t="s">
        <v>96</v>
      </c>
      <c r="C22" s="20"/>
      <c r="D22" s="20"/>
      <c r="E22" s="20"/>
      <c r="F22" s="37"/>
      <c r="G22" s="19"/>
    </row>
    <row r="23" s="1" customFormat="1" ht="15" customHeight="1" spans="1:7">
      <c r="A23" s="18">
        <v>1</v>
      </c>
      <c r="B23" s="13" t="s">
        <v>97</v>
      </c>
      <c r="C23" s="20" t="e">
        <f>566.8+(1054-566.8)/20000*($C$14-20000)</f>
        <v>#REF!</v>
      </c>
      <c r="D23" s="20"/>
      <c r="E23" s="20"/>
      <c r="F23" s="37"/>
      <c r="G23" s="19" t="e">
        <f>SUM(C23,F23)</f>
        <v>#REF!</v>
      </c>
    </row>
    <row r="24" s="1" customFormat="1" ht="15" customHeight="1" spans="1:7">
      <c r="A24" s="18">
        <v>2</v>
      </c>
      <c r="B24" s="13" t="s">
        <v>98</v>
      </c>
      <c r="C24" s="20" t="e">
        <f>C23*C16*C17*C18</f>
        <v>#REF!</v>
      </c>
      <c r="D24" s="20"/>
      <c r="E24" s="20"/>
      <c r="F24" s="37"/>
      <c r="G24" s="19" t="e">
        <f>SUM(C24,F24)</f>
        <v>#REF!</v>
      </c>
    </row>
    <row r="25" s="1" customFormat="1" ht="15" customHeight="1" spans="1:7">
      <c r="A25" s="18">
        <v>3</v>
      </c>
      <c r="B25" s="13" t="s">
        <v>99</v>
      </c>
      <c r="C25" s="20" t="e">
        <f>SUM(C26:C28)</f>
        <v>#REF!</v>
      </c>
      <c r="D25" s="20"/>
      <c r="E25" s="20"/>
      <c r="F25" s="37"/>
      <c r="G25" s="19" t="e">
        <f>SUM(C25,F25)</f>
        <v>#REF!</v>
      </c>
    </row>
    <row r="26" s="1" customFormat="1" ht="15" customHeight="1" spans="1:7">
      <c r="A26" s="18"/>
      <c r="B26" s="27" t="s">
        <v>93</v>
      </c>
      <c r="C26" s="20" t="e">
        <f>C24*C19</f>
        <v>#REF!</v>
      </c>
      <c r="D26" s="20"/>
      <c r="E26" s="20"/>
      <c r="F26" s="37"/>
      <c r="G26" s="19" t="e">
        <f>SUM(C26,F26)</f>
        <v>#REF!</v>
      </c>
    </row>
    <row r="27" s="1" customFormat="1" ht="15" customHeight="1" spans="1:7">
      <c r="A27" s="18"/>
      <c r="B27" s="13" t="s">
        <v>100</v>
      </c>
      <c r="C27" s="19"/>
      <c r="D27" s="19"/>
      <c r="E27" s="19"/>
      <c r="F27" s="38"/>
      <c r="G27" s="19"/>
    </row>
    <row r="28" s="1" customFormat="1" ht="15" customHeight="1" spans="1:7">
      <c r="A28" s="18"/>
      <c r="B28" s="13" t="s">
        <v>101</v>
      </c>
      <c r="C28" s="20"/>
      <c r="D28" s="20"/>
      <c r="E28" s="20"/>
      <c r="F28" s="37"/>
      <c r="G28" s="19"/>
    </row>
    <row r="29" s="1" customFormat="1" ht="15" customHeight="1" spans="1:7">
      <c r="A29" s="18">
        <v>4</v>
      </c>
      <c r="B29" s="13" t="s">
        <v>102</v>
      </c>
      <c r="C29" s="20" t="e">
        <f>C24+C25</f>
        <v>#REF!</v>
      </c>
      <c r="D29" s="20"/>
      <c r="E29" s="20"/>
      <c r="F29" s="37"/>
      <c r="G29" s="19" t="e">
        <f>SUM(C29,F29)</f>
        <v>#REF!</v>
      </c>
    </row>
    <row r="30" s="1" customFormat="1" ht="15" customHeight="1" spans="1:7">
      <c r="A30" s="18">
        <v>5</v>
      </c>
      <c r="B30" s="13" t="s">
        <v>96</v>
      </c>
      <c r="C30" s="20" t="e">
        <f>C29*C20*C21</f>
        <v>#REF!</v>
      </c>
      <c r="D30" s="20"/>
      <c r="E30" s="20"/>
      <c r="F30" s="37"/>
      <c r="G30" s="19" t="e">
        <f>SUM(C30,F30)</f>
        <v>#REF!</v>
      </c>
    </row>
    <row r="31" s="1" customFormat="1" ht="15" customHeight="1" spans="1:7">
      <c r="A31" s="18">
        <v>6</v>
      </c>
      <c r="B31" s="13" t="s">
        <v>103</v>
      </c>
      <c r="C31" s="20" t="e">
        <f>C30</f>
        <v>#REF!</v>
      </c>
      <c r="D31" s="20"/>
      <c r="E31" s="20"/>
      <c r="F31" s="37"/>
      <c r="G31" s="19" t="e">
        <f>SUM(C31,F31)</f>
        <v>#REF!</v>
      </c>
    </row>
    <row r="32" s="1" customFormat="1" ht="15" customHeight="1" spans="1:7">
      <c r="A32" s="18" t="s">
        <v>29</v>
      </c>
      <c r="B32" s="13" t="s">
        <v>104</v>
      </c>
      <c r="C32" s="13"/>
      <c r="D32" s="13"/>
      <c r="E32" s="13"/>
      <c r="F32" s="38"/>
      <c r="G32" s="19"/>
    </row>
    <row r="33" s="1" customFormat="1" ht="15" customHeight="1" spans="1:7">
      <c r="A33" s="18"/>
      <c r="B33" s="13" t="s">
        <v>105</v>
      </c>
      <c r="C33" s="24">
        <v>0.45</v>
      </c>
      <c r="D33" s="24"/>
      <c r="E33" s="24"/>
      <c r="F33" s="38"/>
      <c r="G33" s="19"/>
    </row>
    <row r="34" s="1" customFormat="1" ht="15" customHeight="1" spans="1:7">
      <c r="A34" s="18"/>
      <c r="B34" s="13" t="s">
        <v>106</v>
      </c>
      <c r="C34" s="24">
        <v>0.55</v>
      </c>
      <c r="D34" s="24"/>
      <c r="E34" s="24"/>
      <c r="F34" s="38"/>
      <c r="G34" s="19"/>
    </row>
    <row r="35" s="1" customFormat="1" ht="15" customHeight="1" spans="1:7">
      <c r="A35" s="18"/>
      <c r="B35" s="13" t="s">
        <v>107</v>
      </c>
      <c r="C35" s="24">
        <v>0.68</v>
      </c>
      <c r="D35" s="24"/>
      <c r="E35" s="24"/>
      <c r="F35" s="38"/>
      <c r="G35" s="19"/>
    </row>
    <row r="36" s="1" customFormat="1" ht="15" customHeight="1" spans="1:7">
      <c r="A36" s="18"/>
      <c r="B36" s="13" t="s">
        <v>108</v>
      </c>
      <c r="C36" s="24">
        <v>0.04</v>
      </c>
      <c r="D36" s="24"/>
      <c r="E36" s="24"/>
      <c r="F36" s="38"/>
      <c r="G36" s="19"/>
    </row>
    <row r="37" s="1" customFormat="1" ht="15" customHeight="1" spans="1:7">
      <c r="A37" s="18"/>
      <c r="B37" s="13" t="s">
        <v>109</v>
      </c>
      <c r="C37" s="24">
        <v>0.28</v>
      </c>
      <c r="D37" s="24"/>
      <c r="E37" s="24"/>
      <c r="F37" s="38"/>
      <c r="G37" s="19"/>
    </row>
    <row r="38" s="1" customFormat="1" ht="15" customHeight="1" spans="1:7">
      <c r="A38" s="18" t="s">
        <v>31</v>
      </c>
      <c r="B38" s="13" t="s">
        <v>110</v>
      </c>
      <c r="C38" s="13"/>
      <c r="D38" s="13"/>
      <c r="E38" s="13"/>
      <c r="F38" s="38"/>
      <c r="G38" s="19"/>
    </row>
    <row r="39" s="1" customFormat="1" ht="15" customHeight="1" spans="1:7">
      <c r="A39" s="18"/>
      <c r="B39" s="13" t="s">
        <v>105</v>
      </c>
      <c r="C39" s="20"/>
      <c r="D39" s="20"/>
      <c r="E39" s="20"/>
      <c r="F39" s="37"/>
      <c r="G39" s="19"/>
    </row>
    <row r="40" s="1" customFormat="1" ht="15" customHeight="1" spans="1:7">
      <c r="A40" s="18"/>
      <c r="B40" s="13" t="s">
        <v>106</v>
      </c>
      <c r="C40" s="20" t="e">
        <f>(307.32+(560.8-307.32)/20000*($C$14-20000))*C34</f>
        <v>#REF!</v>
      </c>
      <c r="D40" s="20"/>
      <c r="E40" s="20"/>
      <c r="F40" s="37"/>
      <c r="G40" s="19" t="e">
        <f>SUM(C40,F40)</f>
        <v>#REF!</v>
      </c>
    </row>
    <row r="41" s="1" customFormat="1" ht="15" customHeight="1" spans="1:7">
      <c r="A41" s="18"/>
      <c r="B41" s="13" t="s">
        <v>107</v>
      </c>
      <c r="C41" s="20" t="e">
        <f>C$31*C35</f>
        <v>#REF!</v>
      </c>
      <c r="D41" s="20"/>
      <c r="E41" s="20"/>
      <c r="F41" s="37"/>
      <c r="G41" s="19" t="e">
        <f>SUM(C41,F41)</f>
        <v>#REF!</v>
      </c>
    </row>
    <row r="42" s="1" customFormat="1" ht="15" customHeight="1" spans="1:7">
      <c r="A42" s="18"/>
      <c r="B42" s="13" t="s">
        <v>108</v>
      </c>
      <c r="C42" s="20" t="e">
        <f>C$31*C36</f>
        <v>#REF!</v>
      </c>
      <c r="D42" s="20"/>
      <c r="E42" s="20"/>
      <c r="F42" s="37"/>
      <c r="G42" s="19" t="e">
        <f>SUM(C42,F42)</f>
        <v>#REF!</v>
      </c>
    </row>
    <row r="43" s="1" customFormat="1" ht="15" customHeight="1" spans="1:7">
      <c r="A43" s="18"/>
      <c r="B43" s="13" t="s">
        <v>109</v>
      </c>
      <c r="C43" s="20" t="e">
        <f>C$31*C37</f>
        <v>#REF!</v>
      </c>
      <c r="D43" s="20"/>
      <c r="E43" s="20"/>
      <c r="F43" s="37"/>
      <c r="G43" s="19" t="e">
        <f>SUM(C43,F43)</f>
        <v>#REF!</v>
      </c>
    </row>
    <row r="44" s="1" customFormat="1" ht="15" customHeight="1" spans="1:7">
      <c r="A44" s="13"/>
      <c r="B44" s="13" t="s">
        <v>77</v>
      </c>
      <c r="C44" s="20" t="e">
        <f>SUM(C39:C43)</f>
        <v>#REF!</v>
      </c>
      <c r="D44" s="20"/>
      <c r="E44" s="20"/>
      <c r="F44" s="37"/>
      <c r="G44" s="19" t="e">
        <f>SUM(C44,F44)</f>
        <v>#REF!</v>
      </c>
    </row>
    <row r="45" s="2" customFormat="1" ht="18" customHeight="1" spans="1:7">
      <c r="A45" s="30" t="s">
        <v>111</v>
      </c>
      <c r="B45" s="30"/>
      <c r="C45" s="30"/>
      <c r="D45" s="30"/>
      <c r="E45" s="30"/>
      <c r="F45" s="30"/>
      <c r="G45" s="19"/>
    </row>
    <row r="46" s="1" customFormat="1" ht="12.75" customHeight="1" spans="1:7">
      <c r="A46" s="1" t="s">
        <v>112</v>
      </c>
      <c r="C46" s="5"/>
      <c r="D46" s="5"/>
      <c r="F46" s="5" t="s">
        <v>73</v>
      </c>
      <c r="G46" s="19"/>
    </row>
    <row r="47" s="1" customFormat="1" ht="12.75" customHeight="1" spans="1:7">
      <c r="A47" s="6" t="s">
        <v>4</v>
      </c>
      <c r="B47" s="7" t="s">
        <v>74</v>
      </c>
      <c r="C47" s="31" t="s">
        <v>75</v>
      </c>
      <c r="D47" s="8" t="s">
        <v>76</v>
      </c>
      <c r="E47" s="34"/>
      <c r="F47" s="34"/>
      <c r="G47" s="19"/>
    </row>
    <row r="48" s="1" customFormat="1" ht="12.75" customHeight="1" spans="1:7">
      <c r="A48" s="9"/>
      <c r="B48" s="10"/>
      <c r="C48" s="12"/>
      <c r="D48" s="12" t="s">
        <v>78</v>
      </c>
      <c r="E48" s="12" t="s">
        <v>79</v>
      </c>
      <c r="F48" s="8" t="s">
        <v>77</v>
      </c>
      <c r="G48" s="19"/>
    </row>
    <row r="49" s="1" customFormat="1" ht="12.75" customHeight="1" spans="1:7">
      <c r="A49" s="9" t="s">
        <v>14</v>
      </c>
      <c r="B49" s="13" t="s">
        <v>113</v>
      </c>
      <c r="C49" s="12"/>
      <c r="D49" s="12"/>
      <c r="E49" s="12"/>
      <c r="F49" s="8"/>
      <c r="G49" s="19"/>
    </row>
    <row r="50" s="1" customFormat="1" ht="12.75" customHeight="1" spans="1:7">
      <c r="A50" s="9">
        <v>1</v>
      </c>
      <c r="B50" s="14" t="s">
        <v>82</v>
      </c>
      <c r="C50" s="15" t="e">
        <f>C6</f>
        <v>#REF!</v>
      </c>
      <c r="D50" s="15"/>
      <c r="E50" s="15"/>
      <c r="F50" s="41"/>
      <c r="G50" s="19" t="e">
        <f t="shared" ref="G50:G55" si="0">SUM(C50,F50)</f>
        <v>#REF!</v>
      </c>
    </row>
    <row r="51" s="1" customFormat="1" ht="12.75" customHeight="1" spans="1:7">
      <c r="A51" s="9">
        <v>2</v>
      </c>
      <c r="B51" s="14" t="s">
        <v>83</v>
      </c>
      <c r="C51" s="15" t="e">
        <f t="shared" ref="C51:C58" si="1">C7</f>
        <v>#REF!</v>
      </c>
      <c r="D51" s="15"/>
      <c r="E51" s="15"/>
      <c r="F51" s="41"/>
      <c r="G51" s="19" t="e">
        <f t="shared" si="0"/>
        <v>#REF!</v>
      </c>
    </row>
    <row r="52" s="1" customFormat="1" ht="12.75" customHeight="1" spans="1:7">
      <c r="A52" s="9">
        <v>3</v>
      </c>
      <c r="B52" s="14" t="s">
        <v>84</v>
      </c>
      <c r="C52" s="15" t="e">
        <f t="shared" si="1"/>
        <v>#REF!</v>
      </c>
      <c r="D52" s="32"/>
      <c r="E52" s="15"/>
      <c r="F52" s="41"/>
      <c r="G52" s="19" t="e">
        <f t="shared" si="0"/>
        <v>#REF!</v>
      </c>
    </row>
    <row r="53" s="1" customFormat="1" ht="12.75" customHeight="1" spans="1:7">
      <c r="A53" s="9">
        <v>4</v>
      </c>
      <c r="B53" s="14" t="s">
        <v>85</v>
      </c>
      <c r="C53" s="15" t="e">
        <f t="shared" si="1"/>
        <v>#REF!</v>
      </c>
      <c r="D53" s="17"/>
      <c r="E53" s="17"/>
      <c r="F53" s="35"/>
      <c r="G53" s="19" t="e">
        <f t="shared" si="0"/>
        <v>#REF!</v>
      </c>
    </row>
    <row r="54" s="1" customFormat="1" ht="12.75" customHeight="1" spans="1:7">
      <c r="A54" s="18"/>
      <c r="B54" s="13" t="s">
        <v>86</v>
      </c>
      <c r="C54" s="15" t="e">
        <f t="shared" si="1"/>
        <v>#REF!</v>
      </c>
      <c r="D54" s="19"/>
      <c r="E54" s="19"/>
      <c r="F54" s="36"/>
      <c r="G54" s="19" t="e">
        <f t="shared" si="0"/>
        <v>#REF!</v>
      </c>
    </row>
    <row r="55" s="1" customFormat="1" ht="12.75" customHeight="1" spans="1:7">
      <c r="A55" s="18"/>
      <c r="B55" s="13" t="s">
        <v>87</v>
      </c>
      <c r="C55" s="15" t="e">
        <f t="shared" si="1"/>
        <v>#REF!</v>
      </c>
      <c r="D55" s="19"/>
      <c r="E55" s="19"/>
      <c r="F55" s="36"/>
      <c r="G55" s="19" t="e">
        <f t="shared" si="0"/>
        <v>#REF!</v>
      </c>
    </row>
    <row r="56" s="1" customFormat="1" ht="12.75" customHeight="1" spans="1:7">
      <c r="A56" s="18"/>
      <c r="B56" s="13" t="s">
        <v>88</v>
      </c>
      <c r="C56" s="15" t="e">
        <f t="shared" si="1"/>
        <v>#REF!</v>
      </c>
      <c r="D56" s="20"/>
      <c r="E56" s="20"/>
      <c r="F56" s="37"/>
      <c r="G56" s="19"/>
    </row>
    <row r="57" s="1" customFormat="1" ht="12.75" customHeight="1" spans="1:7">
      <c r="A57" s="18"/>
      <c r="B57" s="13" t="s">
        <v>77</v>
      </c>
      <c r="C57" s="15" t="e">
        <f t="shared" si="1"/>
        <v>#REF!</v>
      </c>
      <c r="D57" s="19"/>
      <c r="E57" s="19"/>
      <c r="F57" s="36"/>
      <c r="G57" s="19" t="e">
        <f>SUM(C57,F57)</f>
        <v>#REF!</v>
      </c>
    </row>
    <row r="58" s="1" customFormat="1" ht="12.75" customHeight="1" spans="1:7">
      <c r="A58" s="18"/>
      <c r="B58" s="13" t="s">
        <v>113</v>
      </c>
      <c r="C58" s="15" t="e">
        <f t="shared" si="1"/>
        <v>#REF!</v>
      </c>
      <c r="D58" s="19"/>
      <c r="E58" s="19"/>
      <c r="F58" s="36"/>
      <c r="G58" s="19" t="e">
        <f>SUM(C58,F58)</f>
        <v>#REF!</v>
      </c>
    </row>
    <row r="59" s="1" customFormat="1" ht="12.75" customHeight="1" spans="1:7">
      <c r="A59" s="18" t="s">
        <v>25</v>
      </c>
      <c r="B59" s="13" t="s">
        <v>114</v>
      </c>
      <c r="C59" s="20"/>
      <c r="D59" s="20"/>
      <c r="E59" s="20"/>
      <c r="F59" s="37"/>
      <c r="G59" s="19"/>
    </row>
    <row r="60" s="1" customFormat="1" ht="12.75" customHeight="1" spans="1:7">
      <c r="A60" s="18">
        <v>1</v>
      </c>
      <c r="B60" s="13" t="s">
        <v>90</v>
      </c>
      <c r="C60" s="13">
        <v>1.2</v>
      </c>
      <c r="D60" s="13"/>
      <c r="E60" s="13"/>
      <c r="F60" s="38"/>
      <c r="G60" s="19"/>
    </row>
    <row r="61" s="1" customFormat="1" ht="12.75" customHeight="1" spans="1:7">
      <c r="A61" s="18">
        <v>2</v>
      </c>
      <c r="B61" s="13" t="s">
        <v>115</v>
      </c>
      <c r="C61" s="19">
        <v>1</v>
      </c>
      <c r="D61" s="19"/>
      <c r="E61" s="19"/>
      <c r="F61" s="38"/>
      <c r="G61" s="19"/>
    </row>
    <row r="62" s="1" customFormat="1" ht="12.75" customHeight="1" spans="1:7">
      <c r="A62" s="18">
        <v>3</v>
      </c>
      <c r="B62" s="13" t="s">
        <v>92</v>
      </c>
      <c r="C62" s="19">
        <v>1.2</v>
      </c>
      <c r="D62" s="19"/>
      <c r="E62" s="19"/>
      <c r="F62" s="38"/>
      <c r="G62" s="19"/>
    </row>
    <row r="63" s="1" customFormat="1" ht="12.75" customHeight="1" spans="1:7">
      <c r="A63" s="18">
        <v>4</v>
      </c>
      <c r="B63" s="13" t="s">
        <v>116</v>
      </c>
      <c r="C63" s="24">
        <v>0</v>
      </c>
      <c r="D63" s="24"/>
      <c r="E63" s="24"/>
      <c r="F63" s="38"/>
      <c r="G63" s="19"/>
    </row>
    <row r="64" s="1" customFormat="1" ht="12.75" customHeight="1" spans="1:7">
      <c r="A64" s="18">
        <v>5</v>
      </c>
      <c r="B64" s="13" t="s">
        <v>94</v>
      </c>
      <c r="C64" s="25">
        <v>1</v>
      </c>
      <c r="D64" s="19"/>
      <c r="E64" s="19"/>
      <c r="F64" s="38"/>
      <c r="G64" s="19"/>
    </row>
    <row r="65" s="1" customFormat="1" ht="12.75" customHeight="1" spans="1:7">
      <c r="A65" s="18" t="s">
        <v>27</v>
      </c>
      <c r="B65" s="13" t="s">
        <v>117</v>
      </c>
      <c r="C65" s="20"/>
      <c r="D65" s="20"/>
      <c r="E65" s="20"/>
      <c r="F65" s="37"/>
      <c r="G65" s="19"/>
    </row>
    <row r="66" s="1" customFormat="1" ht="12.75" customHeight="1" spans="1:7">
      <c r="A66" s="18">
        <v>1</v>
      </c>
      <c r="B66" s="13" t="s">
        <v>118</v>
      </c>
      <c r="C66" s="20" t="e">
        <f>566.8+(1054-566.8)/20000*(C58-20000)</f>
        <v>#REF!</v>
      </c>
      <c r="D66" s="20"/>
      <c r="E66" s="20"/>
      <c r="F66" s="37"/>
      <c r="G66" s="19" t="e">
        <f>SUM(C66,F66)</f>
        <v>#REF!</v>
      </c>
    </row>
    <row r="67" s="1" customFormat="1" ht="12.75" customHeight="1" spans="1:7">
      <c r="A67" s="18">
        <v>2</v>
      </c>
      <c r="B67" s="13" t="s">
        <v>119</v>
      </c>
      <c r="C67" s="20" t="e">
        <f>C66*C60*C61*C62</f>
        <v>#REF!</v>
      </c>
      <c r="D67" s="20"/>
      <c r="E67" s="20"/>
      <c r="F67" s="37"/>
      <c r="G67" s="19" t="e">
        <f>SUM(C67,F67)</f>
        <v>#REF!</v>
      </c>
    </row>
    <row r="68" s="1" customFormat="1" ht="12.75" customHeight="1" spans="1:7">
      <c r="A68" s="18">
        <v>3</v>
      </c>
      <c r="B68" s="13" t="s">
        <v>120</v>
      </c>
      <c r="C68" s="20" t="e">
        <f>SUM(C69,C70,C73,C74,C75,C76)</f>
        <v>#REF!</v>
      </c>
      <c r="D68" s="20"/>
      <c r="E68" s="20"/>
      <c r="F68" s="37"/>
      <c r="G68" s="19" t="e">
        <f>SUM(C68,F68)</f>
        <v>#REF!</v>
      </c>
    </row>
    <row r="69" s="1" customFormat="1" ht="12.75" customHeight="1" spans="1:7">
      <c r="A69" s="18" t="s">
        <v>121</v>
      </c>
      <c r="B69" s="27" t="s">
        <v>116</v>
      </c>
      <c r="C69" s="20" t="e">
        <f>C67*C63</f>
        <v>#REF!</v>
      </c>
      <c r="D69" s="20"/>
      <c r="E69" s="20"/>
      <c r="F69" s="37"/>
      <c r="G69" s="19" t="e">
        <f>SUM(C69,F69)</f>
        <v>#REF!</v>
      </c>
    </row>
    <row r="70" s="1" customFormat="1" ht="12.75" customHeight="1" spans="1:7">
      <c r="A70" s="18" t="s">
        <v>122</v>
      </c>
      <c r="B70" s="13" t="s">
        <v>123</v>
      </c>
      <c r="C70" s="20">
        <f>C71*C72</f>
        <v>0</v>
      </c>
      <c r="D70" s="20"/>
      <c r="E70" s="20"/>
      <c r="F70" s="37"/>
      <c r="G70" s="19">
        <f>SUM(C70,F70)</f>
        <v>0</v>
      </c>
    </row>
    <row r="71" s="1" customFormat="1" ht="12.75" customHeight="1" spans="1:7">
      <c r="A71" s="18"/>
      <c r="B71" s="13" t="s">
        <v>124</v>
      </c>
      <c r="C71" s="19"/>
      <c r="D71" s="19"/>
      <c r="E71" s="19"/>
      <c r="F71" s="38"/>
      <c r="G71" s="19"/>
    </row>
    <row r="72" s="1" customFormat="1" ht="12.75" customHeight="1" spans="1:7">
      <c r="A72" s="18"/>
      <c r="B72" s="13" t="s">
        <v>125</v>
      </c>
      <c r="C72" s="24"/>
      <c r="D72" s="24"/>
      <c r="E72" s="24"/>
      <c r="F72" s="38"/>
      <c r="G72" s="19"/>
    </row>
    <row r="73" s="1" customFormat="1" ht="12.75" customHeight="1" spans="1:7">
      <c r="A73" s="18" t="s">
        <v>126</v>
      </c>
      <c r="B73" s="13" t="s">
        <v>127</v>
      </c>
      <c r="C73" s="20" t="e">
        <f>C67*10%</f>
        <v>#REF!</v>
      </c>
      <c r="D73" s="20"/>
      <c r="E73" s="20"/>
      <c r="F73" s="37"/>
      <c r="G73" s="19" t="e">
        <f>SUM(C73,F73)</f>
        <v>#REF!</v>
      </c>
    </row>
    <row r="74" s="1" customFormat="1" ht="12.75" customHeight="1" spans="1:7">
      <c r="A74" s="18" t="s">
        <v>128</v>
      </c>
      <c r="B74" s="13" t="s">
        <v>129</v>
      </c>
      <c r="C74" s="20" t="e">
        <f>C67*8%</f>
        <v>#REF!</v>
      </c>
      <c r="D74" s="20"/>
      <c r="E74" s="20"/>
      <c r="F74" s="37"/>
      <c r="G74" s="19" t="e">
        <f>SUM(C74,F74)</f>
        <v>#REF!</v>
      </c>
    </row>
    <row r="75" s="1" customFormat="1" ht="12.75" customHeight="1" spans="1:7">
      <c r="A75" s="18" t="s">
        <v>130</v>
      </c>
      <c r="B75" s="13" t="s">
        <v>131</v>
      </c>
      <c r="C75" s="19"/>
      <c r="D75" s="19"/>
      <c r="E75" s="19"/>
      <c r="F75" s="38"/>
      <c r="G75" s="19"/>
    </row>
    <row r="76" s="1" customFormat="1" ht="12.75" customHeight="1" spans="1:7">
      <c r="A76" s="18" t="s">
        <v>132</v>
      </c>
      <c r="B76" s="13" t="s">
        <v>101</v>
      </c>
      <c r="C76" s="20"/>
      <c r="D76" s="20"/>
      <c r="E76" s="20"/>
      <c r="F76" s="37"/>
      <c r="G76" s="19"/>
    </row>
    <row r="77" s="1" customFormat="1" ht="12.75" customHeight="1" spans="1:7">
      <c r="A77" s="18">
        <v>4</v>
      </c>
      <c r="B77" s="13" t="s">
        <v>133</v>
      </c>
      <c r="C77" s="20" t="e">
        <f>C67+C68</f>
        <v>#REF!</v>
      </c>
      <c r="D77" s="20"/>
      <c r="E77" s="20"/>
      <c r="F77" s="37"/>
      <c r="G77" s="19" t="e">
        <f>SUM(C77,F77)</f>
        <v>#REF!</v>
      </c>
    </row>
    <row r="78" s="1" customFormat="1" ht="12.75" customHeight="1" spans="1:7">
      <c r="A78" s="18">
        <v>5</v>
      </c>
      <c r="B78" s="13" t="s">
        <v>117</v>
      </c>
      <c r="C78" s="20" t="e">
        <f>C77*C64</f>
        <v>#REF!</v>
      </c>
      <c r="D78" s="20"/>
      <c r="E78" s="20"/>
      <c r="F78" s="37"/>
      <c r="G78" s="19" t="e">
        <f>SUM(C78,F78)</f>
        <v>#REF!</v>
      </c>
    </row>
    <row r="79" s="1" customFormat="1" ht="12.75" customHeight="1" spans="1:7">
      <c r="A79" s="18">
        <v>6</v>
      </c>
      <c r="B79" s="13" t="s">
        <v>134</v>
      </c>
      <c r="C79" s="20" t="e">
        <f>C78</f>
        <v>#REF!</v>
      </c>
      <c r="D79" s="20"/>
      <c r="E79" s="20"/>
      <c r="F79" s="37"/>
      <c r="G79" s="19" t="e">
        <f>SUM(C79,F79)</f>
        <v>#REF!</v>
      </c>
    </row>
    <row r="80" s="1" customFormat="1" ht="12.75" customHeight="1" spans="1:7">
      <c r="A80" s="18" t="s">
        <v>29</v>
      </c>
      <c r="B80" s="13" t="s">
        <v>104</v>
      </c>
      <c r="C80" s="13"/>
      <c r="D80" s="13"/>
      <c r="E80" s="13"/>
      <c r="F80" s="38"/>
      <c r="G80" s="19"/>
    </row>
    <row r="81" s="1" customFormat="1" ht="12.75" customHeight="1" spans="1:7">
      <c r="A81" s="18"/>
      <c r="B81" s="13" t="s">
        <v>105</v>
      </c>
      <c r="C81" s="24">
        <v>0.1</v>
      </c>
      <c r="D81" s="24"/>
      <c r="E81" s="24"/>
      <c r="F81" s="38"/>
      <c r="G81" s="19"/>
    </row>
    <row r="82" s="1" customFormat="1" ht="12.75" customHeight="1" spans="1:7">
      <c r="A82" s="18"/>
      <c r="B82" s="13" t="s">
        <v>106</v>
      </c>
      <c r="C82" s="24">
        <v>0.12</v>
      </c>
      <c r="D82" s="24"/>
      <c r="E82" s="24"/>
      <c r="F82" s="38"/>
      <c r="G82" s="19"/>
    </row>
    <row r="83" s="1" customFormat="1" ht="12.75" customHeight="1" spans="1:7">
      <c r="A83" s="18"/>
      <c r="B83" s="13" t="s">
        <v>107</v>
      </c>
      <c r="C83" s="24">
        <v>0.25</v>
      </c>
      <c r="D83" s="24"/>
      <c r="E83" s="24"/>
      <c r="F83" s="38"/>
      <c r="G83" s="19"/>
    </row>
    <row r="84" s="1" customFormat="1" ht="12.75" customHeight="1" spans="1:7">
      <c r="A84" s="18"/>
      <c r="B84" s="13" t="s">
        <v>108</v>
      </c>
      <c r="C84" s="24">
        <v>0.2</v>
      </c>
      <c r="D84" s="24"/>
      <c r="E84" s="24"/>
      <c r="F84" s="38"/>
      <c r="G84" s="19"/>
    </row>
    <row r="85" s="1" customFormat="1" ht="12.75" customHeight="1" spans="1:7">
      <c r="A85" s="18"/>
      <c r="B85" s="13" t="s">
        <v>109</v>
      </c>
      <c r="C85" s="24">
        <v>0.55</v>
      </c>
      <c r="D85" s="24"/>
      <c r="E85" s="24"/>
      <c r="F85" s="38"/>
      <c r="G85" s="19"/>
    </row>
    <row r="86" s="1" customFormat="1" ht="12.75" customHeight="1" spans="1:7">
      <c r="A86" s="18"/>
      <c r="B86" s="13" t="s">
        <v>135</v>
      </c>
      <c r="C86" s="24">
        <v>0.1</v>
      </c>
      <c r="D86" s="24"/>
      <c r="E86" s="24"/>
      <c r="F86" s="37"/>
      <c r="G86" s="19"/>
    </row>
    <row r="87" s="1" customFormat="1" ht="12.75" customHeight="1" spans="1:7">
      <c r="A87" s="18"/>
      <c r="B87" s="13" t="s">
        <v>136</v>
      </c>
      <c r="C87" s="24">
        <v>0.08</v>
      </c>
      <c r="D87" s="24"/>
      <c r="E87" s="24"/>
      <c r="F87" s="37"/>
      <c r="G87" s="19"/>
    </row>
    <row r="88" s="1" customFormat="1" ht="12.75" customHeight="1" spans="1:7">
      <c r="A88" s="18" t="s">
        <v>31</v>
      </c>
      <c r="B88" s="13" t="s">
        <v>110</v>
      </c>
      <c r="C88" s="13"/>
      <c r="D88" s="13"/>
      <c r="E88" s="13"/>
      <c r="F88" s="38"/>
      <c r="G88" s="19"/>
    </row>
    <row r="89" s="1" customFormat="1" ht="12.75" customHeight="1" spans="1:7">
      <c r="A89" s="18"/>
      <c r="B89" s="13" t="s">
        <v>105</v>
      </c>
      <c r="C89" s="20"/>
      <c r="D89" s="20"/>
      <c r="E89" s="20"/>
      <c r="F89" s="37"/>
      <c r="G89" s="19">
        <f t="shared" ref="G89:G96" si="2">SUM(C89,F89)</f>
        <v>0</v>
      </c>
    </row>
    <row r="90" s="1" customFormat="1" ht="12.75" customHeight="1" spans="1:7">
      <c r="A90" s="18"/>
      <c r="B90" s="13" t="s">
        <v>106</v>
      </c>
      <c r="C90" s="20" t="e">
        <f>(C$79-$C$94-$C$95)*C82</f>
        <v>#REF!</v>
      </c>
      <c r="D90" s="20"/>
      <c r="E90" s="20"/>
      <c r="F90" s="37"/>
      <c r="G90" s="19" t="e">
        <f t="shared" si="2"/>
        <v>#REF!</v>
      </c>
    </row>
    <row r="91" s="1" customFormat="1" ht="12.75" customHeight="1" spans="1:7">
      <c r="A91" s="18"/>
      <c r="B91" s="13" t="s">
        <v>107</v>
      </c>
      <c r="C91" s="20" t="e">
        <f>(C$79-$C$94-$C$95)*C83</f>
        <v>#REF!</v>
      </c>
      <c r="D91" s="20"/>
      <c r="E91" s="20"/>
      <c r="F91" s="37"/>
      <c r="G91" s="19" t="e">
        <f t="shared" si="2"/>
        <v>#REF!</v>
      </c>
    </row>
    <row r="92" s="1" customFormat="1" ht="12.75" customHeight="1" spans="1:7">
      <c r="A92" s="18"/>
      <c r="B92" s="13" t="s">
        <v>108</v>
      </c>
      <c r="C92" s="20" t="e">
        <f>(C$79-$C$94-$C$95)*C84</f>
        <v>#REF!</v>
      </c>
      <c r="D92" s="20"/>
      <c r="E92" s="20"/>
      <c r="F92" s="37"/>
      <c r="G92" s="19" t="e">
        <f t="shared" si="2"/>
        <v>#REF!</v>
      </c>
    </row>
    <row r="93" s="1" customFormat="1" ht="12.75" customHeight="1" spans="1:7">
      <c r="A93" s="18"/>
      <c r="B93" s="13" t="s">
        <v>109</v>
      </c>
      <c r="C93" s="20" t="e">
        <f>(C$79-$C$94-$C$95)*C85</f>
        <v>#REF!</v>
      </c>
      <c r="D93" s="20"/>
      <c r="E93" s="20"/>
      <c r="F93" s="37"/>
      <c r="G93" s="19" t="e">
        <f t="shared" si="2"/>
        <v>#REF!</v>
      </c>
    </row>
    <row r="94" s="1" customFormat="1" ht="12.75" customHeight="1" spans="1:7">
      <c r="A94" s="18"/>
      <c r="B94" s="13" t="s">
        <v>135</v>
      </c>
      <c r="C94" s="20" t="e">
        <f>C73</f>
        <v>#REF!</v>
      </c>
      <c r="D94" s="20"/>
      <c r="E94" s="20"/>
      <c r="F94" s="37"/>
      <c r="G94" s="19" t="e">
        <f t="shared" si="2"/>
        <v>#REF!</v>
      </c>
    </row>
    <row r="95" s="1" customFormat="1" ht="12.75" customHeight="1" spans="1:7">
      <c r="A95" s="18"/>
      <c r="B95" s="13" t="s">
        <v>136</v>
      </c>
      <c r="C95" s="20" t="e">
        <f>C74</f>
        <v>#REF!</v>
      </c>
      <c r="D95" s="20"/>
      <c r="E95" s="20"/>
      <c r="F95" s="37"/>
      <c r="G95" s="19" t="e">
        <f t="shared" si="2"/>
        <v>#REF!</v>
      </c>
    </row>
    <row r="96" s="1" customFormat="1" ht="12.75" customHeight="1" spans="1:7">
      <c r="A96" s="13"/>
      <c r="B96" s="13" t="s">
        <v>77</v>
      </c>
      <c r="C96" s="20" t="e">
        <f>SUM(C89:C95)</f>
        <v>#REF!</v>
      </c>
      <c r="D96" s="20"/>
      <c r="E96" s="20"/>
      <c r="F96" s="37"/>
      <c r="G96" s="19" t="e">
        <f t="shared" si="2"/>
        <v>#REF!</v>
      </c>
    </row>
    <row r="97" customHeight="1" spans="6:6">
      <c r="F97" s="45"/>
    </row>
  </sheetData>
  <mergeCells count="10">
    <mergeCell ref="A1:G1"/>
    <mergeCell ref="D3:F3"/>
    <mergeCell ref="A45:F45"/>
    <mergeCell ref="D47:F47"/>
    <mergeCell ref="A3:A4"/>
    <mergeCell ref="A47:A48"/>
    <mergeCell ref="B3:B4"/>
    <mergeCell ref="B47:B48"/>
    <mergeCell ref="C3:C4"/>
    <mergeCell ref="G3:G4"/>
  </mergeCells>
  <printOptions horizontalCentered="1"/>
  <pageMargins left="0.748031496062992" right="0.748031496062992" top="0.984251968503937" bottom="0.984251968503937" header="0.511811023622047" footer="0.511811023622047"/>
  <pageSetup paperSize="9" firstPageNumber="28" orientation="portrait" useFirstPageNumber="1"/>
  <headerFooter alignWithMargins="0">
    <oddFooter>&amp;C&amp;P</oddFoot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>
    <tabColor indexed="14"/>
  </sheetPr>
  <dimension ref="A1:I98"/>
  <sheetViews>
    <sheetView workbookViewId="0">
      <selection activeCell="D55" sqref="D55"/>
    </sheetView>
  </sheetViews>
  <sheetFormatPr defaultColWidth="9" defaultRowHeight="20.25" customHeight="1"/>
  <cols>
    <col min="1" max="1" width="5" style="3" customWidth="1"/>
    <col min="2" max="2" width="30" style="3" customWidth="1"/>
    <col min="3" max="4" width="12.625" style="3" customWidth="1"/>
    <col min="5" max="5" width="13.125" style="3" customWidth="1"/>
    <col min="6" max="6" width="12" style="3" customWidth="1"/>
    <col min="7" max="7" width="11.25" style="3"/>
    <col min="8" max="8" width="5.375" style="3" customWidth="1"/>
    <col min="9" max="9" width="11.25" style="3"/>
    <col min="10" max="16384" width="9" style="3"/>
  </cols>
  <sheetData>
    <row r="1" customHeight="1" spans="1:7">
      <c r="A1" s="4" t="s">
        <v>71</v>
      </c>
      <c r="B1" s="4"/>
      <c r="C1" s="4"/>
      <c r="D1" s="4"/>
      <c r="E1" s="4"/>
      <c r="F1" s="4"/>
      <c r="G1" s="33"/>
    </row>
    <row r="2" s="1" customFormat="1" ht="15" customHeight="1" spans="1:6">
      <c r="A2" s="1" t="s">
        <v>72</v>
      </c>
      <c r="C2" s="5"/>
      <c r="D2" s="5"/>
      <c r="F2" s="5" t="s">
        <v>73</v>
      </c>
    </row>
    <row r="3" s="1" customFormat="1" ht="15" customHeight="1" spans="1:7">
      <c r="A3" s="6" t="s">
        <v>4</v>
      </c>
      <c r="B3" s="7" t="s">
        <v>74</v>
      </c>
      <c r="C3" s="7" t="s">
        <v>75</v>
      </c>
      <c r="D3" s="8" t="s">
        <v>76</v>
      </c>
      <c r="E3" s="34"/>
      <c r="F3" s="34"/>
      <c r="G3" s="7" t="s">
        <v>77</v>
      </c>
    </row>
    <row r="4" s="1" customFormat="1" ht="15" customHeight="1" spans="1:7">
      <c r="A4" s="9"/>
      <c r="B4" s="10"/>
      <c r="C4" s="11"/>
      <c r="D4" s="12" t="s">
        <v>78</v>
      </c>
      <c r="E4" s="12" t="s">
        <v>79</v>
      </c>
      <c r="F4" s="8" t="s">
        <v>80</v>
      </c>
      <c r="G4" s="11"/>
    </row>
    <row r="5" s="1" customFormat="1" ht="15" customHeight="1" spans="1:7">
      <c r="A5" s="9" t="s">
        <v>14</v>
      </c>
      <c r="B5" s="13" t="s">
        <v>81</v>
      </c>
      <c r="C5" s="12"/>
      <c r="D5" s="12"/>
      <c r="E5" s="12"/>
      <c r="F5" s="8"/>
      <c r="G5" s="13"/>
    </row>
    <row r="6" s="1" customFormat="1" ht="15" customHeight="1" spans="1:7">
      <c r="A6" s="9">
        <v>1</v>
      </c>
      <c r="B6" s="14" t="s">
        <v>82</v>
      </c>
      <c r="C6" s="15"/>
      <c r="D6" s="15" t="e">
        <f>#REF!/10000*1.03</f>
        <v>#REF!</v>
      </c>
      <c r="E6" s="15" t="e">
        <f>#REF!/10000-D6</f>
        <v>#REF!</v>
      </c>
      <c r="F6" s="35" t="e">
        <f>SUM(D6:E6)</f>
        <v>#REF!</v>
      </c>
      <c r="G6" s="19" t="e">
        <f>SUM(C6,F6)</f>
        <v>#REF!</v>
      </c>
    </row>
    <row r="7" s="1" customFormat="1" ht="15" customHeight="1" spans="1:7">
      <c r="A7" s="9">
        <v>2</v>
      </c>
      <c r="B7" s="14" t="s">
        <v>83</v>
      </c>
      <c r="C7" s="16"/>
      <c r="D7" s="16"/>
      <c r="E7" s="15" t="e">
        <f>#REF!/10000+#REF!/10000</f>
        <v>#REF!</v>
      </c>
      <c r="F7" s="35" t="e">
        <f>SUM(D7:E7)</f>
        <v>#REF!</v>
      </c>
      <c r="G7" s="19" t="e">
        <f>SUM(C7,F7)</f>
        <v>#REF!</v>
      </c>
    </row>
    <row r="8" s="1" customFormat="1" ht="15" customHeight="1" spans="1:7">
      <c r="A8" s="9">
        <v>3</v>
      </c>
      <c r="B8" s="14" t="s">
        <v>84</v>
      </c>
      <c r="C8" s="16"/>
      <c r="D8" s="15"/>
      <c r="E8" s="15" t="e">
        <f>#REF!/10000+#REF!/10000</f>
        <v>#REF!</v>
      </c>
      <c r="F8" s="35"/>
      <c r="G8" s="19"/>
    </row>
    <row r="9" s="1" customFormat="1" ht="15" customHeight="1" spans="1:7">
      <c r="A9" s="9">
        <v>4</v>
      </c>
      <c r="B9" s="14" t="s">
        <v>85</v>
      </c>
      <c r="C9" s="17"/>
      <c r="D9" s="17" t="e">
        <f>#REF!/10000*0.5</f>
        <v>#REF!</v>
      </c>
      <c r="E9" s="17" t="e">
        <f>#REF!/10000*0.5</f>
        <v>#REF!</v>
      </c>
      <c r="F9" s="35" t="e">
        <f>SUM(D9:E9)</f>
        <v>#REF!</v>
      </c>
      <c r="G9" s="19" t="e">
        <f>SUM(C9,F9)</f>
        <v>#REF!</v>
      </c>
    </row>
    <row r="10" s="1" customFormat="1" ht="15" customHeight="1" spans="1:9">
      <c r="A10" s="18"/>
      <c r="B10" s="13" t="s">
        <v>86</v>
      </c>
      <c r="C10" s="19"/>
      <c r="D10" s="19" t="e">
        <f>SUM(D6:D9)</f>
        <v>#REF!</v>
      </c>
      <c r="E10" s="19" t="e">
        <f>SUM(E6:E9)</f>
        <v>#REF!</v>
      </c>
      <c r="F10" s="36" t="e">
        <f>SUM(D10:E10)</f>
        <v>#REF!</v>
      </c>
      <c r="G10" s="19" t="e">
        <f>SUM(C10,F10)</f>
        <v>#REF!</v>
      </c>
      <c r="I10" s="42" t="e">
        <f>SUM(#REF!+#REF!+#REF!+#REF!+#REF!+#REF!)</f>
        <v>#REF!</v>
      </c>
    </row>
    <row r="11" s="1" customFormat="1" ht="15" customHeight="1" spans="1:7">
      <c r="A11" s="18"/>
      <c r="B11" s="13" t="s">
        <v>87</v>
      </c>
      <c r="C11" s="19"/>
      <c r="D11" s="19"/>
      <c r="E11" s="19" t="e">
        <f>#REF!/10000</f>
        <v>#REF!</v>
      </c>
      <c r="F11" s="36"/>
      <c r="G11" s="19">
        <f>SUM(C11,F11)</f>
        <v>0</v>
      </c>
    </row>
    <row r="12" s="1" customFormat="1" ht="15" customHeight="1" spans="1:9">
      <c r="A12" s="18"/>
      <c r="B12" s="13" t="s">
        <v>88</v>
      </c>
      <c r="C12" s="20"/>
      <c r="D12" s="20"/>
      <c r="E12" s="20"/>
      <c r="F12" s="37"/>
      <c r="G12" s="19"/>
      <c r="I12" s="43"/>
    </row>
    <row r="13" s="1" customFormat="1" ht="15" customHeight="1" spans="1:9">
      <c r="A13" s="18"/>
      <c r="B13" s="13" t="s">
        <v>77</v>
      </c>
      <c r="C13" s="19"/>
      <c r="D13" s="19" t="e">
        <f>SUM(D10:D12)</f>
        <v>#REF!</v>
      </c>
      <c r="E13" s="19" t="e">
        <f>SUM(E10:E12)</f>
        <v>#REF!</v>
      </c>
      <c r="F13" s="36" t="e">
        <f>SUM(F10:F12)</f>
        <v>#REF!</v>
      </c>
      <c r="G13" s="19" t="e">
        <f>SUM(C13,F13)</f>
        <v>#REF!</v>
      </c>
      <c r="I13" s="42"/>
    </row>
    <row r="14" s="1" customFormat="1" ht="15" customHeight="1" spans="1:7">
      <c r="A14" s="18"/>
      <c r="B14" s="13" t="s">
        <v>81</v>
      </c>
      <c r="C14" s="19"/>
      <c r="D14" s="19" t="e">
        <f>D13</f>
        <v>#REF!</v>
      </c>
      <c r="E14" s="19" t="e">
        <f>E13</f>
        <v>#REF!</v>
      </c>
      <c r="F14" s="36" t="e">
        <f>SUM(D14:E14)</f>
        <v>#REF!</v>
      </c>
      <c r="G14" s="19" t="e">
        <f>SUM(C14,F14)</f>
        <v>#REF!</v>
      </c>
    </row>
    <row r="15" s="1" customFormat="1" ht="15" customHeight="1" spans="1:7">
      <c r="A15" s="18" t="s">
        <v>25</v>
      </c>
      <c r="B15" s="13" t="s">
        <v>89</v>
      </c>
      <c r="C15" s="20"/>
      <c r="D15" s="20"/>
      <c r="E15" s="20"/>
      <c r="F15" s="37"/>
      <c r="G15" s="19"/>
    </row>
    <row r="16" s="1" customFormat="1" ht="15" customHeight="1" spans="1:7">
      <c r="A16" s="18">
        <v>1</v>
      </c>
      <c r="B16" s="13" t="s">
        <v>90</v>
      </c>
      <c r="C16" s="13"/>
      <c r="D16" s="13">
        <v>0.65</v>
      </c>
      <c r="E16" s="13">
        <v>0.95</v>
      </c>
      <c r="F16" s="38"/>
      <c r="G16" s="19"/>
    </row>
    <row r="17" s="1" customFormat="1" ht="15" customHeight="1" spans="1:7">
      <c r="A17" s="18">
        <v>2</v>
      </c>
      <c r="B17" s="13" t="s">
        <v>91</v>
      </c>
      <c r="C17" s="19"/>
      <c r="D17" s="19">
        <v>1</v>
      </c>
      <c r="E17" s="19">
        <v>1</v>
      </c>
      <c r="F17" s="38"/>
      <c r="G17" s="19"/>
    </row>
    <row r="18" s="1" customFormat="1" ht="15" customHeight="1" spans="1:9">
      <c r="A18" s="21">
        <v>3</v>
      </c>
      <c r="B18" s="22" t="s">
        <v>92</v>
      </c>
      <c r="C18" s="23"/>
      <c r="D18" s="23">
        <v>1</v>
      </c>
      <c r="E18" s="23">
        <v>1</v>
      </c>
      <c r="F18" s="39"/>
      <c r="G18" s="19"/>
      <c r="I18" s="42"/>
    </row>
    <row r="19" s="1" customFormat="1" ht="15" customHeight="1" spans="1:7">
      <c r="A19" s="18">
        <v>4</v>
      </c>
      <c r="B19" s="13" t="s">
        <v>93</v>
      </c>
      <c r="C19" s="24"/>
      <c r="D19" s="24">
        <v>0</v>
      </c>
      <c r="E19" s="24">
        <v>0</v>
      </c>
      <c r="F19" s="38"/>
      <c r="G19" s="19"/>
    </row>
    <row r="20" s="1" customFormat="1" ht="15" customHeight="1" spans="1:7">
      <c r="A20" s="18">
        <v>5</v>
      </c>
      <c r="B20" s="13" t="s">
        <v>94</v>
      </c>
      <c r="C20" s="19"/>
      <c r="D20" s="25">
        <v>0.8</v>
      </c>
      <c r="E20" s="19">
        <v>1</v>
      </c>
      <c r="F20" s="38"/>
      <c r="G20" s="19"/>
    </row>
    <row r="21" s="1" customFormat="1" ht="15" customHeight="1" spans="1:7">
      <c r="A21" s="26">
        <v>6</v>
      </c>
      <c r="B21" s="27" t="s">
        <v>95</v>
      </c>
      <c r="C21" s="28"/>
      <c r="D21" s="28">
        <v>1.15</v>
      </c>
      <c r="E21" s="28">
        <v>1.15</v>
      </c>
      <c r="F21" s="40"/>
      <c r="G21" s="19"/>
    </row>
    <row r="22" s="1" customFormat="1" ht="15" customHeight="1" spans="1:7">
      <c r="A22" s="18" t="s">
        <v>27</v>
      </c>
      <c r="B22" s="13" t="s">
        <v>96</v>
      </c>
      <c r="C22" s="20"/>
      <c r="D22" s="20"/>
      <c r="E22" s="20"/>
      <c r="F22" s="37"/>
      <c r="G22" s="19"/>
    </row>
    <row r="23" s="1" customFormat="1" ht="15" customHeight="1" spans="1:7">
      <c r="A23" s="18">
        <v>1</v>
      </c>
      <c r="B23" s="13" t="s">
        <v>97</v>
      </c>
      <c r="C23" s="20"/>
      <c r="D23" s="20" t="e">
        <f>103.8+(163.9-103.8)/2000*($D$14-3000)</f>
        <v>#REF!</v>
      </c>
      <c r="E23" s="20" t="e">
        <f>103.8+(163.9-103.8)/2000*($E$14-3000)</f>
        <v>#REF!</v>
      </c>
      <c r="F23" s="37" t="e">
        <f>SUM(D23:E23)</f>
        <v>#REF!</v>
      </c>
      <c r="G23" s="19" t="e">
        <f>SUM(C23,F23)</f>
        <v>#REF!</v>
      </c>
    </row>
    <row r="24" s="1" customFormat="1" ht="15" customHeight="1" spans="1:7">
      <c r="A24" s="18">
        <v>2</v>
      </c>
      <c r="B24" s="13" t="s">
        <v>98</v>
      </c>
      <c r="C24" s="20"/>
      <c r="D24" s="20" t="e">
        <f>D23*D16*D17*D18</f>
        <v>#REF!</v>
      </c>
      <c r="E24" s="20" t="e">
        <f>E23*E16*E17*E18</f>
        <v>#REF!</v>
      </c>
      <c r="F24" s="37" t="e">
        <f>SUM(D24:E24)</f>
        <v>#REF!</v>
      </c>
      <c r="G24" s="19" t="e">
        <f>SUM(C24,F24)</f>
        <v>#REF!</v>
      </c>
    </row>
    <row r="25" s="1" customFormat="1" ht="15" customHeight="1" spans="1:7">
      <c r="A25" s="18">
        <v>3</v>
      </c>
      <c r="B25" s="13" t="s">
        <v>99</v>
      </c>
      <c r="C25" s="20"/>
      <c r="D25" s="20" t="e">
        <f>SUM(D26:D28)</f>
        <v>#REF!</v>
      </c>
      <c r="E25" s="20" t="e">
        <f>SUM(E26:E28)</f>
        <v>#REF!</v>
      </c>
      <c r="F25" s="37" t="e">
        <f>SUM(D25:E25)</f>
        <v>#REF!</v>
      </c>
      <c r="G25" s="19" t="e">
        <f>SUM(C25,F25)</f>
        <v>#REF!</v>
      </c>
    </row>
    <row r="26" s="1" customFormat="1" ht="15" customHeight="1" spans="1:7">
      <c r="A26" s="18"/>
      <c r="B26" s="27" t="s">
        <v>93</v>
      </c>
      <c r="C26" s="20"/>
      <c r="D26" s="20" t="e">
        <f>D24*D19</f>
        <v>#REF!</v>
      </c>
      <c r="E26" s="20" t="e">
        <f>E24*E19</f>
        <v>#REF!</v>
      </c>
      <c r="F26" s="37" t="e">
        <f>SUM(D26:E26)</f>
        <v>#REF!</v>
      </c>
      <c r="G26" s="19" t="e">
        <f>SUM(C26,F26)</f>
        <v>#REF!</v>
      </c>
    </row>
    <row r="27" s="1" customFormat="1" ht="15" customHeight="1" spans="1:7">
      <c r="A27" s="18"/>
      <c r="B27" s="13" t="s">
        <v>100</v>
      </c>
      <c r="C27" s="19"/>
      <c r="D27" s="19"/>
      <c r="E27" s="19"/>
      <c r="F27" s="38"/>
      <c r="G27" s="19"/>
    </row>
    <row r="28" s="1" customFormat="1" ht="15" customHeight="1" spans="1:7">
      <c r="A28" s="18"/>
      <c r="B28" s="13" t="s">
        <v>101</v>
      </c>
      <c r="C28" s="20"/>
      <c r="D28" s="20"/>
      <c r="E28" s="20"/>
      <c r="F28" s="37"/>
      <c r="G28" s="19"/>
    </row>
    <row r="29" s="1" customFormat="1" ht="15" customHeight="1" spans="1:7">
      <c r="A29" s="18">
        <v>4</v>
      </c>
      <c r="B29" s="13" t="s">
        <v>102</v>
      </c>
      <c r="C29" s="20"/>
      <c r="D29" s="20" t="e">
        <f>D24+D25</f>
        <v>#REF!</v>
      </c>
      <c r="E29" s="20" t="e">
        <f>E24+E25</f>
        <v>#REF!</v>
      </c>
      <c r="F29" s="37" t="e">
        <f>SUM(D29:E29)</f>
        <v>#REF!</v>
      </c>
      <c r="G29" s="19" t="e">
        <f>SUM(C29,F29)</f>
        <v>#REF!</v>
      </c>
    </row>
    <row r="30" s="1" customFormat="1" ht="15" customHeight="1" spans="1:7">
      <c r="A30" s="18">
        <v>5</v>
      </c>
      <c r="B30" s="13" t="s">
        <v>96</v>
      </c>
      <c r="C30" s="20"/>
      <c r="D30" s="20" t="e">
        <f>D29*D20*D21</f>
        <v>#REF!</v>
      </c>
      <c r="E30" s="20" t="e">
        <f>E29*E20*E21</f>
        <v>#REF!</v>
      </c>
      <c r="F30" s="37" t="e">
        <f>SUM(D30:E30)</f>
        <v>#REF!</v>
      </c>
      <c r="G30" s="19" t="e">
        <f>SUM(C30,F30)</f>
        <v>#REF!</v>
      </c>
    </row>
    <row r="31" s="1" customFormat="1" ht="15" customHeight="1" spans="1:7">
      <c r="A31" s="18">
        <v>6</v>
      </c>
      <c r="B31" s="13" t="s">
        <v>103</v>
      </c>
      <c r="C31" s="20"/>
      <c r="D31" s="20" t="e">
        <f>D30</f>
        <v>#REF!</v>
      </c>
      <c r="E31" s="20" t="e">
        <f>E30</f>
        <v>#REF!</v>
      </c>
      <c r="F31" s="37" t="e">
        <f>SUM(D31:E31)</f>
        <v>#REF!</v>
      </c>
      <c r="G31" s="19" t="e">
        <f>SUM(C31,F31)</f>
        <v>#REF!</v>
      </c>
    </row>
    <row r="32" s="1" customFormat="1" ht="15" customHeight="1" spans="1:7">
      <c r="A32" s="18" t="s">
        <v>29</v>
      </c>
      <c r="B32" s="13" t="s">
        <v>104</v>
      </c>
      <c r="C32" s="13"/>
      <c r="D32" s="13"/>
      <c r="E32" s="13"/>
      <c r="F32" s="38"/>
      <c r="G32" s="19"/>
    </row>
    <row r="33" s="1" customFormat="1" ht="15" customHeight="1" spans="1:7">
      <c r="A33" s="18"/>
      <c r="B33" s="13" t="s">
        <v>105</v>
      </c>
      <c r="C33" s="24"/>
      <c r="D33" s="29">
        <v>0.43</v>
      </c>
      <c r="E33" s="29">
        <v>0.38</v>
      </c>
      <c r="F33" s="38"/>
      <c r="G33" s="19"/>
    </row>
    <row r="34" s="1" customFormat="1" ht="15" customHeight="1" spans="1:7">
      <c r="A34" s="18"/>
      <c r="B34" s="13" t="s">
        <v>106</v>
      </c>
      <c r="C34" s="24"/>
      <c r="D34" s="29">
        <v>0.57</v>
      </c>
      <c r="E34" s="29">
        <v>0.62</v>
      </c>
      <c r="F34" s="38"/>
      <c r="G34" s="19"/>
    </row>
    <row r="35" s="1" customFormat="1" ht="15" customHeight="1" spans="1:7">
      <c r="A35" s="18"/>
      <c r="B35" s="13" t="s">
        <v>107</v>
      </c>
      <c r="C35" s="24"/>
      <c r="D35" s="24">
        <v>0.73</v>
      </c>
      <c r="E35" s="24">
        <v>0.68</v>
      </c>
      <c r="F35" s="38"/>
      <c r="G35" s="19"/>
    </row>
    <row r="36" s="1" customFormat="1" ht="15" customHeight="1" spans="1:7">
      <c r="A36" s="18"/>
      <c r="B36" s="13" t="s">
        <v>108</v>
      </c>
      <c r="C36" s="24"/>
      <c r="D36" s="24">
        <v>0.03</v>
      </c>
      <c r="E36" s="24">
        <v>0.04</v>
      </c>
      <c r="F36" s="38"/>
      <c r="G36" s="19"/>
    </row>
    <row r="37" s="1" customFormat="1" ht="15" customHeight="1" spans="1:7">
      <c r="A37" s="18"/>
      <c r="B37" s="13" t="s">
        <v>109</v>
      </c>
      <c r="C37" s="24"/>
      <c r="D37" s="24">
        <v>0.24</v>
      </c>
      <c r="E37" s="24">
        <v>0.28</v>
      </c>
      <c r="F37" s="38"/>
      <c r="G37" s="19"/>
    </row>
    <row r="38" s="1" customFormat="1" ht="15" customHeight="1" spans="1:7">
      <c r="A38" s="18" t="s">
        <v>31</v>
      </c>
      <c r="B38" s="13" t="s">
        <v>110</v>
      </c>
      <c r="C38" s="13"/>
      <c r="D38" s="13"/>
      <c r="E38" s="13"/>
      <c r="F38" s="38"/>
      <c r="G38" s="19"/>
    </row>
    <row r="39" s="1" customFormat="1" ht="15" customHeight="1" spans="1:7">
      <c r="A39" s="18"/>
      <c r="B39" s="13" t="s">
        <v>105</v>
      </c>
      <c r="C39" s="20"/>
      <c r="D39" s="20"/>
      <c r="E39" s="20"/>
      <c r="F39" s="37">
        <f t="shared" ref="F39:F44" si="0">SUM(D39:E39)</f>
        <v>0</v>
      </c>
      <c r="G39" s="19">
        <f t="shared" ref="G39:G44" si="1">SUM(C39,F39)</f>
        <v>0</v>
      </c>
    </row>
    <row r="40" s="1" customFormat="1" ht="15" customHeight="1" spans="1:7">
      <c r="A40" s="18"/>
      <c r="B40" s="13" t="s">
        <v>106</v>
      </c>
      <c r="C40" s="20"/>
      <c r="D40" s="20" t="e">
        <f>(59.5+(92.7-59.5)/2000*(D14-3000))*D34*D16*D17*D18</f>
        <v>#REF!</v>
      </c>
      <c r="E40" s="20" t="e">
        <f>(59.5+(92.7-59.5)/2000*(E14-3000))*E34*E16*E17*E18</f>
        <v>#REF!</v>
      </c>
      <c r="F40" s="37" t="e">
        <f t="shared" si="0"/>
        <v>#REF!</v>
      </c>
      <c r="G40" s="19" t="e">
        <f t="shared" si="1"/>
        <v>#REF!</v>
      </c>
    </row>
    <row r="41" s="1" customFormat="1" ht="15" customHeight="1" spans="1:7">
      <c r="A41" s="18"/>
      <c r="B41" s="13" t="s">
        <v>107</v>
      </c>
      <c r="C41" s="20"/>
      <c r="D41" s="20" t="e">
        <f t="shared" ref="D41:E43" si="2">D$31*D35</f>
        <v>#REF!</v>
      </c>
      <c r="E41" s="20" t="e">
        <f t="shared" si="2"/>
        <v>#REF!</v>
      </c>
      <c r="F41" s="37" t="e">
        <f t="shared" si="0"/>
        <v>#REF!</v>
      </c>
      <c r="G41" s="19" t="e">
        <f t="shared" si="1"/>
        <v>#REF!</v>
      </c>
    </row>
    <row r="42" s="1" customFormat="1" ht="15" customHeight="1" spans="1:7">
      <c r="A42" s="18"/>
      <c r="B42" s="13" t="s">
        <v>108</v>
      </c>
      <c r="C42" s="20"/>
      <c r="D42" s="20" t="e">
        <f t="shared" si="2"/>
        <v>#REF!</v>
      </c>
      <c r="E42" s="20" t="e">
        <f t="shared" si="2"/>
        <v>#REF!</v>
      </c>
      <c r="F42" s="37" t="e">
        <f t="shared" si="0"/>
        <v>#REF!</v>
      </c>
      <c r="G42" s="19" t="e">
        <f t="shared" si="1"/>
        <v>#REF!</v>
      </c>
    </row>
    <row r="43" s="1" customFormat="1" ht="15" customHeight="1" spans="1:7">
      <c r="A43" s="18"/>
      <c r="B43" s="13" t="s">
        <v>109</v>
      </c>
      <c r="C43" s="20"/>
      <c r="D43" s="20" t="e">
        <f t="shared" si="2"/>
        <v>#REF!</v>
      </c>
      <c r="E43" s="20" t="e">
        <f t="shared" si="2"/>
        <v>#REF!</v>
      </c>
      <c r="F43" s="37" t="e">
        <f t="shared" si="0"/>
        <v>#REF!</v>
      </c>
      <c r="G43" s="19" t="e">
        <f t="shared" si="1"/>
        <v>#REF!</v>
      </c>
    </row>
    <row r="44" s="1" customFormat="1" ht="15" customHeight="1" spans="1:7">
      <c r="A44" s="13"/>
      <c r="B44" s="13" t="s">
        <v>77</v>
      </c>
      <c r="C44" s="20"/>
      <c r="D44" s="20" t="e">
        <f>SUM(D39:D43)</f>
        <v>#REF!</v>
      </c>
      <c r="E44" s="20" t="e">
        <f>SUM(E39:E43)</f>
        <v>#REF!</v>
      </c>
      <c r="F44" s="37" t="e">
        <f t="shared" si="0"/>
        <v>#REF!</v>
      </c>
      <c r="G44" s="19" t="e">
        <f t="shared" si="1"/>
        <v>#REF!</v>
      </c>
    </row>
    <row r="45" s="2" customFormat="1" ht="18" customHeight="1" spans="1:7">
      <c r="A45" s="30" t="s">
        <v>111</v>
      </c>
      <c r="B45" s="30"/>
      <c r="C45" s="30"/>
      <c r="D45" s="30"/>
      <c r="E45" s="30"/>
      <c r="F45" s="30"/>
      <c r="G45" s="19"/>
    </row>
    <row r="46" s="1" customFormat="1" ht="12.75" customHeight="1" spans="1:7">
      <c r="A46" s="1" t="s">
        <v>112</v>
      </c>
      <c r="C46" s="5"/>
      <c r="D46" s="5"/>
      <c r="F46" s="5" t="s">
        <v>73</v>
      </c>
      <c r="G46" s="19"/>
    </row>
    <row r="47" s="1" customFormat="1" ht="12.75" customHeight="1" spans="1:7">
      <c r="A47" s="6" t="s">
        <v>4</v>
      </c>
      <c r="B47" s="7" t="s">
        <v>74</v>
      </c>
      <c r="C47" s="31" t="s">
        <v>75</v>
      </c>
      <c r="D47" s="8" t="s">
        <v>76</v>
      </c>
      <c r="E47" s="34"/>
      <c r="F47" s="34"/>
      <c r="G47" s="19"/>
    </row>
    <row r="48" s="1" customFormat="1" ht="12.75" customHeight="1" spans="1:7">
      <c r="A48" s="9"/>
      <c r="B48" s="10"/>
      <c r="C48" s="12"/>
      <c r="D48" s="12" t="s">
        <v>78</v>
      </c>
      <c r="E48" s="12" t="s">
        <v>79</v>
      </c>
      <c r="F48" s="8" t="s">
        <v>77</v>
      </c>
      <c r="G48" s="19"/>
    </row>
    <row r="49" s="1" customFormat="1" ht="12.75" customHeight="1" spans="1:7">
      <c r="A49" s="9" t="s">
        <v>14</v>
      </c>
      <c r="B49" s="13" t="s">
        <v>113</v>
      </c>
      <c r="C49" s="12"/>
      <c r="D49" s="12"/>
      <c r="E49" s="12"/>
      <c r="F49" s="8"/>
      <c r="G49" s="19"/>
    </row>
    <row r="50" s="1" customFormat="1" ht="12.75" customHeight="1" spans="1:7">
      <c r="A50" s="9">
        <v>1</v>
      </c>
      <c r="B50" s="14" t="s">
        <v>82</v>
      </c>
      <c r="C50" s="15"/>
      <c r="D50" s="15" t="e">
        <f t="shared" ref="D50:E56" si="3">D6</f>
        <v>#REF!</v>
      </c>
      <c r="E50" s="15" t="e">
        <f t="shared" si="3"/>
        <v>#REF!</v>
      </c>
      <c r="F50" s="41" t="e">
        <f t="shared" ref="F50:F55" si="4">SUM(D50:E50)</f>
        <v>#REF!</v>
      </c>
      <c r="G50" s="19" t="e">
        <f t="shared" ref="G50:G55" si="5">SUM(C50,F50)</f>
        <v>#REF!</v>
      </c>
    </row>
    <row r="51" s="1" customFormat="1" ht="12.75" customHeight="1" spans="1:7">
      <c r="A51" s="9">
        <v>2</v>
      </c>
      <c r="B51" s="14" t="s">
        <v>83</v>
      </c>
      <c r="C51" s="15"/>
      <c r="D51" s="15">
        <f t="shared" si="3"/>
        <v>0</v>
      </c>
      <c r="E51" s="15" t="e">
        <f t="shared" si="3"/>
        <v>#REF!</v>
      </c>
      <c r="F51" s="41" t="e">
        <f t="shared" si="4"/>
        <v>#REF!</v>
      </c>
      <c r="G51" s="19" t="e">
        <f t="shared" si="5"/>
        <v>#REF!</v>
      </c>
    </row>
    <row r="52" s="1" customFormat="1" ht="12.75" customHeight="1" spans="1:7">
      <c r="A52" s="9">
        <v>3</v>
      </c>
      <c r="B52" s="14" t="s">
        <v>84</v>
      </c>
      <c r="C52" s="32"/>
      <c r="D52" s="15">
        <f t="shared" si="3"/>
        <v>0</v>
      </c>
      <c r="E52" s="15" t="e">
        <f t="shared" si="3"/>
        <v>#REF!</v>
      </c>
      <c r="F52" s="41" t="e">
        <f t="shared" si="4"/>
        <v>#REF!</v>
      </c>
      <c r="G52" s="19" t="e">
        <f t="shared" si="5"/>
        <v>#REF!</v>
      </c>
    </row>
    <row r="53" s="1" customFormat="1" ht="12.75" customHeight="1" spans="1:7">
      <c r="A53" s="9">
        <v>4</v>
      </c>
      <c r="B53" s="14" t="s">
        <v>85</v>
      </c>
      <c r="C53" s="17"/>
      <c r="D53" s="15" t="e">
        <f t="shared" si="3"/>
        <v>#REF!</v>
      </c>
      <c r="E53" s="15" t="e">
        <f t="shared" si="3"/>
        <v>#REF!</v>
      </c>
      <c r="F53" s="35" t="e">
        <f t="shared" si="4"/>
        <v>#REF!</v>
      </c>
      <c r="G53" s="19" t="e">
        <f t="shared" si="5"/>
        <v>#REF!</v>
      </c>
    </row>
    <row r="54" s="1" customFormat="1" ht="12.75" customHeight="1" spans="1:9">
      <c r="A54" s="18"/>
      <c r="B54" s="13" t="s">
        <v>86</v>
      </c>
      <c r="C54" s="19"/>
      <c r="D54" s="15" t="e">
        <f t="shared" si="3"/>
        <v>#REF!</v>
      </c>
      <c r="E54" s="15" t="e">
        <f t="shared" si="3"/>
        <v>#REF!</v>
      </c>
      <c r="F54" s="36" t="e">
        <f t="shared" si="4"/>
        <v>#REF!</v>
      </c>
      <c r="G54" s="19" t="e">
        <f t="shared" si="5"/>
        <v>#REF!</v>
      </c>
      <c r="I54" s="42"/>
    </row>
    <row r="55" s="1" customFormat="1" ht="12.75" customHeight="1" spans="1:9">
      <c r="A55" s="18"/>
      <c r="B55" s="13" t="s">
        <v>87</v>
      </c>
      <c r="C55" s="19"/>
      <c r="D55" s="15">
        <f t="shared" si="3"/>
        <v>0</v>
      </c>
      <c r="E55" s="15" t="e">
        <f t="shared" si="3"/>
        <v>#REF!</v>
      </c>
      <c r="F55" s="36" t="e">
        <f t="shared" si="4"/>
        <v>#REF!</v>
      </c>
      <c r="G55" s="19" t="e">
        <f t="shared" si="5"/>
        <v>#REF!</v>
      </c>
      <c r="I55" s="44"/>
    </row>
    <row r="56" s="1" customFormat="1" ht="12.75" customHeight="1" spans="1:9">
      <c r="A56" s="18"/>
      <c r="B56" s="13" t="s">
        <v>88</v>
      </c>
      <c r="C56" s="20"/>
      <c r="D56" s="15">
        <f t="shared" si="3"/>
        <v>0</v>
      </c>
      <c r="E56" s="15">
        <f t="shared" si="3"/>
        <v>0</v>
      </c>
      <c r="F56" s="37"/>
      <c r="G56" s="19"/>
      <c r="I56" s="42"/>
    </row>
    <row r="57" s="1" customFormat="1" ht="12.75" customHeight="1" spans="1:7">
      <c r="A57" s="18"/>
      <c r="B57" s="13" t="s">
        <v>77</v>
      </c>
      <c r="C57" s="19"/>
      <c r="D57" s="19" t="e">
        <f>SUM(D54:D56)</f>
        <v>#REF!</v>
      </c>
      <c r="E57" s="19" t="e">
        <f>SUM(E54:E56)</f>
        <v>#REF!</v>
      </c>
      <c r="F57" s="36" t="e">
        <f>SUM(F54:F56)</f>
        <v>#REF!</v>
      </c>
      <c r="G57" s="19" t="e">
        <f>SUM(C57,F57)</f>
        <v>#REF!</v>
      </c>
    </row>
    <row r="58" s="1" customFormat="1" ht="12.75" customHeight="1" spans="1:7">
      <c r="A58" s="18"/>
      <c r="B58" s="13" t="s">
        <v>113</v>
      </c>
      <c r="C58" s="19"/>
      <c r="D58" s="19" t="e">
        <f>D57</f>
        <v>#REF!</v>
      </c>
      <c r="E58" s="19" t="e">
        <f>E57</f>
        <v>#REF!</v>
      </c>
      <c r="F58" s="36" t="e">
        <f>SUM(D58:E58)</f>
        <v>#REF!</v>
      </c>
      <c r="G58" s="19" t="e">
        <f>SUM(C58,F58)</f>
        <v>#REF!</v>
      </c>
    </row>
    <row r="59" s="1" customFormat="1" ht="12.75" customHeight="1" spans="1:7">
      <c r="A59" s="18" t="s">
        <v>25</v>
      </c>
      <c r="B59" s="13" t="s">
        <v>114</v>
      </c>
      <c r="C59" s="20"/>
      <c r="D59" s="20"/>
      <c r="E59" s="20"/>
      <c r="F59" s="37"/>
      <c r="G59" s="19"/>
    </row>
    <row r="60" s="1" customFormat="1" ht="12.75" customHeight="1" spans="1:7">
      <c r="A60" s="18">
        <v>1</v>
      </c>
      <c r="B60" s="13" t="s">
        <v>90</v>
      </c>
      <c r="C60" s="13"/>
      <c r="D60" s="13">
        <v>0.8</v>
      </c>
      <c r="E60" s="13">
        <v>0.8</v>
      </c>
      <c r="F60" s="38"/>
      <c r="G60" s="19"/>
    </row>
    <row r="61" s="1" customFormat="1" ht="12.75" customHeight="1" spans="1:7">
      <c r="A61" s="18">
        <v>2</v>
      </c>
      <c r="B61" s="13" t="s">
        <v>137</v>
      </c>
      <c r="C61" s="19"/>
      <c r="D61" s="19">
        <v>1</v>
      </c>
      <c r="E61" s="19">
        <v>1</v>
      </c>
      <c r="F61" s="38"/>
      <c r="G61" s="19"/>
    </row>
    <row r="62" s="1" customFormat="1" ht="12.75" customHeight="1" spans="1:7">
      <c r="A62" s="18">
        <v>3</v>
      </c>
      <c r="B62" s="13" t="s">
        <v>92</v>
      </c>
      <c r="C62" s="19"/>
      <c r="D62" s="19">
        <v>0.85</v>
      </c>
      <c r="E62" s="19">
        <v>1.3</v>
      </c>
      <c r="F62" s="38"/>
      <c r="G62" s="19"/>
    </row>
    <row r="63" s="1" customFormat="1" ht="12.75" customHeight="1" spans="1:7">
      <c r="A63" s="18">
        <v>4</v>
      </c>
      <c r="B63" s="13" t="s">
        <v>116</v>
      </c>
      <c r="C63" s="24"/>
      <c r="D63" s="24">
        <v>0</v>
      </c>
      <c r="E63" s="24">
        <v>0</v>
      </c>
      <c r="F63" s="38"/>
      <c r="G63" s="19"/>
    </row>
    <row r="64" s="1" customFormat="1" ht="12.75" customHeight="1" spans="1:7">
      <c r="A64" s="18">
        <v>5</v>
      </c>
      <c r="B64" s="13" t="s">
        <v>94</v>
      </c>
      <c r="C64" s="19"/>
      <c r="D64" s="25">
        <v>1</v>
      </c>
      <c r="E64" s="19">
        <v>1</v>
      </c>
      <c r="F64" s="38"/>
      <c r="G64" s="19"/>
    </row>
    <row r="65" s="1" customFormat="1" ht="12.75" customHeight="1" spans="1:7">
      <c r="A65" s="18" t="s">
        <v>27</v>
      </c>
      <c r="B65" s="13" t="s">
        <v>117</v>
      </c>
      <c r="C65" s="20"/>
      <c r="D65" s="20"/>
      <c r="E65" s="20"/>
      <c r="F65" s="37"/>
      <c r="G65" s="19"/>
    </row>
    <row r="66" s="1" customFormat="1" ht="12.75" customHeight="1" spans="1:7">
      <c r="A66" s="18">
        <v>1</v>
      </c>
      <c r="B66" s="13" t="s">
        <v>118</v>
      </c>
      <c r="C66" s="20"/>
      <c r="D66" s="20" t="e">
        <f>103.8+(163.9-103.8)/2000*(D58-3000)</f>
        <v>#REF!</v>
      </c>
      <c r="E66" s="20" t="e">
        <f>103.8+(163.9-103.8)/2000*(E58-3000)</f>
        <v>#REF!</v>
      </c>
      <c r="F66" s="37" t="e">
        <f>SUM(D66:E66)</f>
        <v>#REF!</v>
      </c>
      <c r="G66" s="19" t="e">
        <f>SUM(C66,F66)</f>
        <v>#REF!</v>
      </c>
    </row>
    <row r="67" s="1" customFormat="1" ht="12.75" customHeight="1" spans="1:7">
      <c r="A67" s="18">
        <v>2</v>
      </c>
      <c r="B67" s="13" t="s">
        <v>119</v>
      </c>
      <c r="C67" s="20"/>
      <c r="D67" s="20" t="e">
        <f>D66*D60*D61*D62</f>
        <v>#REF!</v>
      </c>
      <c r="E67" s="20" t="e">
        <f>E66*E60*E61*E62</f>
        <v>#REF!</v>
      </c>
      <c r="F67" s="37" t="e">
        <f>SUM(D67:E67)</f>
        <v>#REF!</v>
      </c>
      <c r="G67" s="19" t="e">
        <f>SUM(C67,F67)</f>
        <v>#REF!</v>
      </c>
    </row>
    <row r="68" s="1" customFormat="1" ht="12.75" customHeight="1" spans="1:7">
      <c r="A68" s="18">
        <v>3</v>
      </c>
      <c r="B68" s="13" t="s">
        <v>120</v>
      </c>
      <c r="C68" s="20"/>
      <c r="D68" s="20" t="e">
        <f>SUM(D69,D70,D73,D74,D75,D76)</f>
        <v>#REF!</v>
      </c>
      <c r="E68" s="20" t="e">
        <f>SUM(E69,E70,E73,E74,E75,E76)</f>
        <v>#REF!</v>
      </c>
      <c r="F68" s="37" t="e">
        <f>SUM(D68:E68)</f>
        <v>#REF!</v>
      </c>
      <c r="G68" s="19" t="e">
        <f>SUM(C68,F68)</f>
        <v>#REF!</v>
      </c>
    </row>
    <row r="69" s="1" customFormat="1" ht="12.75" customHeight="1" spans="1:7">
      <c r="A69" s="18" t="s">
        <v>121</v>
      </c>
      <c r="B69" s="27" t="s">
        <v>116</v>
      </c>
      <c r="C69" s="20"/>
      <c r="D69" s="20" t="e">
        <f>D67*D63</f>
        <v>#REF!</v>
      </c>
      <c r="E69" s="20" t="e">
        <f>E67*E63</f>
        <v>#REF!</v>
      </c>
      <c r="F69" s="37" t="e">
        <f>SUM(D69:E69)</f>
        <v>#REF!</v>
      </c>
      <c r="G69" s="19" t="e">
        <f>SUM(C69,F69)</f>
        <v>#REF!</v>
      </c>
    </row>
    <row r="70" s="1" customFormat="1" ht="12.75" customHeight="1" spans="1:7">
      <c r="A70" s="18" t="s">
        <v>122</v>
      </c>
      <c r="B70" s="13" t="s">
        <v>123</v>
      </c>
      <c r="C70" s="20"/>
      <c r="D70" s="20">
        <f>D71*D72</f>
        <v>0</v>
      </c>
      <c r="E70" s="20">
        <f>E71*E72</f>
        <v>0</v>
      </c>
      <c r="F70" s="37">
        <f>SUM(D70:E70)</f>
        <v>0</v>
      </c>
      <c r="G70" s="19">
        <f>SUM(C70,F70)</f>
        <v>0</v>
      </c>
    </row>
    <row r="71" s="1" customFormat="1" ht="12.75" customHeight="1" spans="1:7">
      <c r="A71" s="18"/>
      <c r="B71" s="13" t="s">
        <v>124</v>
      </c>
      <c r="C71" s="19"/>
      <c r="D71" s="19"/>
      <c r="E71" s="19"/>
      <c r="F71" s="38"/>
      <c r="G71" s="19"/>
    </row>
    <row r="72" s="1" customFormat="1" ht="12.75" customHeight="1" spans="1:7">
      <c r="A72" s="18"/>
      <c r="B72" s="13" t="s">
        <v>125</v>
      </c>
      <c r="C72" s="24"/>
      <c r="D72" s="24"/>
      <c r="E72" s="24">
        <v>0.15</v>
      </c>
      <c r="F72" s="38"/>
      <c r="G72" s="19"/>
    </row>
    <row r="73" s="1" customFormat="1" ht="12.75" customHeight="1" spans="1:7">
      <c r="A73" s="18" t="s">
        <v>126</v>
      </c>
      <c r="B73" s="13" t="s">
        <v>127</v>
      </c>
      <c r="C73" s="20"/>
      <c r="D73" s="20" t="e">
        <f>D67*10%</f>
        <v>#REF!</v>
      </c>
      <c r="E73" s="20" t="e">
        <f>E67*10%</f>
        <v>#REF!</v>
      </c>
      <c r="F73" s="37" t="e">
        <f>SUM(D73:E73)</f>
        <v>#REF!</v>
      </c>
      <c r="G73" s="19" t="e">
        <f>SUM(C73,F73)</f>
        <v>#REF!</v>
      </c>
    </row>
    <row r="74" s="1" customFormat="1" ht="12.75" customHeight="1" spans="1:7">
      <c r="A74" s="18" t="s">
        <v>128</v>
      </c>
      <c r="B74" s="13" t="s">
        <v>129</v>
      </c>
      <c r="C74" s="20"/>
      <c r="D74" s="20" t="e">
        <f>D67*8%</f>
        <v>#REF!</v>
      </c>
      <c r="E74" s="20" t="e">
        <f>E67*8%</f>
        <v>#REF!</v>
      </c>
      <c r="F74" s="37" t="e">
        <f>SUM(D74:E74)</f>
        <v>#REF!</v>
      </c>
      <c r="G74" s="19" t="e">
        <f>SUM(C74,F74)</f>
        <v>#REF!</v>
      </c>
    </row>
    <row r="75" s="1" customFormat="1" ht="12.75" customHeight="1" spans="1:7">
      <c r="A75" s="18" t="s">
        <v>130</v>
      </c>
      <c r="B75" s="13" t="s">
        <v>131</v>
      </c>
      <c r="C75" s="19"/>
      <c r="D75" s="19"/>
      <c r="E75" s="19"/>
      <c r="F75" s="38"/>
      <c r="G75" s="19"/>
    </row>
    <row r="76" s="1" customFormat="1" ht="12.75" customHeight="1" spans="1:7">
      <c r="A76" s="18" t="s">
        <v>132</v>
      </c>
      <c r="B76" s="13" t="s">
        <v>101</v>
      </c>
      <c r="C76" s="20"/>
      <c r="D76" s="20"/>
      <c r="E76" s="20"/>
      <c r="F76" s="37"/>
      <c r="G76" s="19"/>
    </row>
    <row r="77" s="1" customFormat="1" ht="12.75" customHeight="1" spans="1:7">
      <c r="A77" s="18">
        <v>4</v>
      </c>
      <c r="B77" s="13" t="s">
        <v>133</v>
      </c>
      <c r="C77" s="20"/>
      <c r="D77" s="20" t="e">
        <f>D67+D68</f>
        <v>#REF!</v>
      </c>
      <c r="E77" s="20" t="e">
        <f>E67+E68</f>
        <v>#REF!</v>
      </c>
      <c r="F77" s="37" t="e">
        <f>SUM(D77:E77)</f>
        <v>#REF!</v>
      </c>
      <c r="G77" s="19" t="e">
        <f>SUM(C77,F77)</f>
        <v>#REF!</v>
      </c>
    </row>
    <row r="78" s="1" customFormat="1" ht="12.75" customHeight="1" spans="1:7">
      <c r="A78" s="18">
        <v>5</v>
      </c>
      <c r="B78" s="13" t="s">
        <v>117</v>
      </c>
      <c r="C78" s="20"/>
      <c r="D78" s="20" t="e">
        <f>D77*D64</f>
        <v>#REF!</v>
      </c>
      <c r="E78" s="20" t="e">
        <f>E77*E64</f>
        <v>#REF!</v>
      </c>
      <c r="F78" s="37" t="e">
        <f>SUM(D78:E78)</f>
        <v>#REF!</v>
      </c>
      <c r="G78" s="19" t="e">
        <f>SUM(C78,F78)</f>
        <v>#REF!</v>
      </c>
    </row>
    <row r="79" s="1" customFormat="1" ht="12.75" customHeight="1" spans="1:7">
      <c r="A79" s="18">
        <v>6</v>
      </c>
      <c r="B79" s="13" t="s">
        <v>134</v>
      </c>
      <c r="C79" s="20"/>
      <c r="D79" s="20" t="e">
        <f>D78</f>
        <v>#REF!</v>
      </c>
      <c r="E79" s="20" t="e">
        <f>E78</f>
        <v>#REF!</v>
      </c>
      <c r="F79" s="37" t="e">
        <f>SUM(D79:E79)</f>
        <v>#REF!</v>
      </c>
      <c r="G79" s="19" t="e">
        <f>SUM(C79,F79)</f>
        <v>#REF!</v>
      </c>
    </row>
    <row r="80" s="1" customFormat="1" ht="12.75" customHeight="1" spans="1:7">
      <c r="A80" s="18" t="s">
        <v>29</v>
      </c>
      <c r="B80" s="13" t="s">
        <v>104</v>
      </c>
      <c r="C80" s="13"/>
      <c r="D80" s="13"/>
      <c r="E80" s="13"/>
      <c r="F80" s="38"/>
      <c r="G80" s="19"/>
    </row>
    <row r="81" s="1" customFormat="1" ht="12.75" customHeight="1" spans="1:7">
      <c r="A81" s="18"/>
      <c r="B81" s="13" t="s">
        <v>105</v>
      </c>
      <c r="C81" s="24"/>
      <c r="D81" s="24">
        <v>0.17</v>
      </c>
      <c r="E81" s="24">
        <v>0.1</v>
      </c>
      <c r="F81" s="38"/>
      <c r="G81" s="19"/>
    </row>
    <row r="82" s="1" customFormat="1" ht="12.75" customHeight="1" spans="1:7">
      <c r="A82" s="18"/>
      <c r="B82" s="13" t="s">
        <v>106</v>
      </c>
      <c r="C82" s="24"/>
      <c r="D82" s="24">
        <v>0.26</v>
      </c>
      <c r="E82" s="24">
        <v>0.12</v>
      </c>
      <c r="F82" s="38"/>
      <c r="G82" s="19"/>
    </row>
    <row r="83" s="1" customFormat="1" ht="12.75" customHeight="1" spans="1:7">
      <c r="A83" s="18"/>
      <c r="B83" s="13" t="s">
        <v>107</v>
      </c>
      <c r="C83" s="24"/>
      <c r="D83" s="24">
        <v>0.45</v>
      </c>
      <c r="E83" s="24">
        <v>0.25</v>
      </c>
      <c r="F83" s="38"/>
      <c r="G83" s="19"/>
    </row>
    <row r="84" s="1" customFormat="1" ht="12.75" customHeight="1" spans="1:7">
      <c r="A84" s="18"/>
      <c r="B84" s="13" t="s">
        <v>108</v>
      </c>
      <c r="C84" s="24"/>
      <c r="D84" s="24">
        <v>0.2</v>
      </c>
      <c r="E84" s="24">
        <v>0.2</v>
      </c>
      <c r="F84" s="38"/>
      <c r="G84" s="19"/>
    </row>
    <row r="85" s="1" customFormat="1" ht="12.75" customHeight="1" spans="1:7">
      <c r="A85" s="18"/>
      <c r="B85" s="13" t="s">
        <v>109</v>
      </c>
      <c r="C85" s="24"/>
      <c r="D85" s="24">
        <v>0.35</v>
      </c>
      <c r="E85" s="24">
        <v>0.55</v>
      </c>
      <c r="F85" s="38"/>
      <c r="G85" s="19"/>
    </row>
    <row r="86" s="1" customFormat="1" ht="12.75" customHeight="1" spans="1:7">
      <c r="A86" s="18"/>
      <c r="B86" s="13" t="s">
        <v>135</v>
      </c>
      <c r="C86" s="24"/>
      <c r="D86" s="24">
        <v>0.1</v>
      </c>
      <c r="E86" s="24">
        <v>0.1</v>
      </c>
      <c r="F86" s="37"/>
      <c r="G86" s="19"/>
    </row>
    <row r="87" s="1" customFormat="1" ht="12.75" customHeight="1" spans="1:7">
      <c r="A87" s="18"/>
      <c r="B87" s="13" t="s">
        <v>136</v>
      </c>
      <c r="C87" s="24"/>
      <c r="D87" s="24">
        <v>0.08</v>
      </c>
      <c r="E87" s="24">
        <v>0.08</v>
      </c>
      <c r="F87" s="37"/>
      <c r="G87" s="19"/>
    </row>
    <row r="88" s="1" customFormat="1" ht="12.75" customHeight="1" spans="1:7">
      <c r="A88" s="18" t="s">
        <v>31</v>
      </c>
      <c r="B88" s="13" t="s">
        <v>110</v>
      </c>
      <c r="C88" s="13"/>
      <c r="D88" s="13"/>
      <c r="E88" s="13"/>
      <c r="F88" s="38"/>
      <c r="G88" s="19"/>
    </row>
    <row r="89" s="1" customFormat="1" ht="12.75" customHeight="1" spans="1:7">
      <c r="A89" s="18"/>
      <c r="B89" s="13" t="s">
        <v>105</v>
      </c>
      <c r="C89" s="20"/>
      <c r="D89" s="20"/>
      <c r="E89" s="20"/>
      <c r="F89" s="37">
        <f t="shared" ref="F89:F96" si="6">SUM(D89:E89)</f>
        <v>0</v>
      </c>
      <c r="G89" s="19">
        <f t="shared" ref="G89:G96" si="7">SUM(C89,F89)</f>
        <v>0</v>
      </c>
    </row>
    <row r="90" s="1" customFormat="1" ht="12.75" customHeight="1" spans="1:7">
      <c r="A90" s="18"/>
      <c r="B90" s="13" t="s">
        <v>106</v>
      </c>
      <c r="C90" s="20"/>
      <c r="D90" s="20" t="e">
        <f>(D$79-$D$94-$D$95)*D82</f>
        <v>#REF!</v>
      </c>
      <c r="E90" s="20" t="e">
        <f>(E$79-$E$94-$E$95)*E82</f>
        <v>#REF!</v>
      </c>
      <c r="F90" s="37" t="e">
        <f t="shared" si="6"/>
        <v>#REF!</v>
      </c>
      <c r="G90" s="19" t="e">
        <f t="shared" si="7"/>
        <v>#REF!</v>
      </c>
    </row>
    <row r="91" s="1" customFormat="1" ht="12.75" customHeight="1" spans="1:7">
      <c r="A91" s="18"/>
      <c r="B91" s="13" t="s">
        <v>107</v>
      </c>
      <c r="C91" s="20"/>
      <c r="D91" s="20" t="e">
        <f>(D$79-$D$94-$D$95)*D83</f>
        <v>#REF!</v>
      </c>
      <c r="E91" s="20" t="e">
        <f>(E$79-$E$94-$E$95)*E83</f>
        <v>#REF!</v>
      </c>
      <c r="F91" s="37" t="e">
        <f t="shared" si="6"/>
        <v>#REF!</v>
      </c>
      <c r="G91" s="19" t="e">
        <f t="shared" si="7"/>
        <v>#REF!</v>
      </c>
    </row>
    <row r="92" s="1" customFormat="1" ht="12.75" customHeight="1" spans="1:7">
      <c r="A92" s="18"/>
      <c r="B92" s="13" t="s">
        <v>108</v>
      </c>
      <c r="C92" s="20"/>
      <c r="D92" s="20" t="e">
        <f>(D$79-$D$94-$D$95)*D84</f>
        <v>#REF!</v>
      </c>
      <c r="E92" s="20" t="e">
        <f>(E$79-$E$94-$E$95)*E84</f>
        <v>#REF!</v>
      </c>
      <c r="F92" s="37" t="e">
        <f t="shared" si="6"/>
        <v>#REF!</v>
      </c>
      <c r="G92" s="19" t="e">
        <f t="shared" si="7"/>
        <v>#REF!</v>
      </c>
    </row>
    <row r="93" s="1" customFormat="1" ht="12.75" customHeight="1" spans="1:7">
      <c r="A93" s="18"/>
      <c r="B93" s="13" t="s">
        <v>109</v>
      </c>
      <c r="C93" s="20"/>
      <c r="D93" s="20" t="e">
        <f>(D$79-$D$94-$D$95)*D85</f>
        <v>#REF!</v>
      </c>
      <c r="E93" s="20" t="e">
        <f>(E$79-$E$94-$E$95)*E85</f>
        <v>#REF!</v>
      </c>
      <c r="F93" s="37" t="e">
        <f t="shared" si="6"/>
        <v>#REF!</v>
      </c>
      <c r="G93" s="19" t="e">
        <f t="shared" si="7"/>
        <v>#REF!</v>
      </c>
    </row>
    <row r="94" s="1" customFormat="1" ht="12.75" customHeight="1" spans="1:7">
      <c r="A94" s="18"/>
      <c r="B94" s="13" t="s">
        <v>135</v>
      </c>
      <c r="C94" s="20"/>
      <c r="D94" s="20" t="e">
        <f>D73</f>
        <v>#REF!</v>
      </c>
      <c r="E94" s="20" t="e">
        <f>E73</f>
        <v>#REF!</v>
      </c>
      <c r="F94" s="37" t="e">
        <f t="shared" si="6"/>
        <v>#REF!</v>
      </c>
      <c r="G94" s="19" t="e">
        <f t="shared" si="7"/>
        <v>#REF!</v>
      </c>
    </row>
    <row r="95" s="1" customFormat="1" ht="12.75" customHeight="1" spans="1:7">
      <c r="A95" s="18"/>
      <c r="B95" s="13" t="s">
        <v>136</v>
      </c>
      <c r="C95" s="20"/>
      <c r="D95" s="20" t="e">
        <f>D74</f>
        <v>#REF!</v>
      </c>
      <c r="E95" s="20" t="e">
        <f>E74</f>
        <v>#REF!</v>
      </c>
      <c r="F95" s="37" t="e">
        <f t="shared" si="6"/>
        <v>#REF!</v>
      </c>
      <c r="G95" s="19" t="e">
        <f t="shared" si="7"/>
        <v>#REF!</v>
      </c>
    </row>
    <row r="96" s="1" customFormat="1" ht="12.75" customHeight="1" spans="1:7">
      <c r="A96" s="13"/>
      <c r="B96" s="13" t="s">
        <v>77</v>
      </c>
      <c r="C96" s="20"/>
      <c r="D96" s="20" t="e">
        <f>SUM(D89:D95)</f>
        <v>#REF!</v>
      </c>
      <c r="E96" s="20" t="e">
        <f>SUM(E89:E95)</f>
        <v>#REF!</v>
      </c>
      <c r="F96" s="37" t="e">
        <f t="shared" si="6"/>
        <v>#REF!</v>
      </c>
      <c r="G96" s="19" t="e">
        <f t="shared" si="7"/>
        <v>#REF!</v>
      </c>
    </row>
    <row r="97" customHeight="1" spans="6:6">
      <c r="F97" s="45"/>
    </row>
    <row r="98" customHeight="1" spans="7:7">
      <c r="G98" s="46">
        <f>1000*0.4</f>
        <v>400</v>
      </c>
    </row>
  </sheetData>
  <mergeCells count="10">
    <mergeCell ref="A1:G1"/>
    <mergeCell ref="D3:F3"/>
    <mergeCell ref="A45:F45"/>
    <mergeCell ref="D47:F47"/>
    <mergeCell ref="A3:A4"/>
    <mergeCell ref="A47:A48"/>
    <mergeCell ref="B3:B4"/>
    <mergeCell ref="B47:B48"/>
    <mergeCell ref="C3:C4"/>
    <mergeCell ref="G3:G4"/>
  </mergeCells>
  <printOptions horizontalCentered="1"/>
  <pageMargins left="0.748031496062992" right="0.748031496062992" top="0.984251968503937" bottom="0.984251968503937" header="0.511811023622047" footer="0.511811023622047"/>
  <pageSetup paperSize="9" firstPageNumber="28" orientation="portrait" useFirstPageNumber="1"/>
  <headerFooter alignWithMargins="0">
    <oddFooter>&amp;C&amp;P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复核</vt:lpstr>
      <vt:lpstr>sjf1</vt:lpstr>
      <vt:lpstr>sjf2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greatwall</cp:lastModifiedBy>
  <dcterms:created xsi:type="dcterms:W3CDTF">1999-11-09T14:08:00Z</dcterms:created>
  <cp:lastPrinted>2021-12-17T14:42:00Z</cp:lastPrinted>
  <dcterms:modified xsi:type="dcterms:W3CDTF">2024-08-26T09:16:31Z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2052-11.8.2.1119</vt:lpwstr>
  </property>
  <property fmtid="{D5CDD505-2E9C-101B-9397-08002B2CF9AE}" pid="3" name="ICV">
    <vt:lpwstr>64C8D34F112B40DCAF12C3C1F6CF5C1D_13</vt:lpwstr>
  </property>
  <property fmtid="{D5CDD505-2E9C-101B-9397-08002B2CF9AE}" pid="4" name="KSOReadingLayout">
    <vt:bool>false</vt:bool>
  </property>
</Properties>
</file>